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xr:revisionPtr revIDLastSave="0" documentId="13_ncr:1_{A11288C5-C88E-479C-8F1A-8395E8B4BE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Q47" i="1" l="1"/>
  <c r="S47" i="1" s="1"/>
  <c r="N47" i="1"/>
  <c r="Q41" i="1"/>
  <c r="Q52" i="1"/>
  <c r="Q51" i="1"/>
  <c r="Q38" i="1"/>
  <c r="Q18" i="1"/>
  <c r="R19" i="1"/>
  <c r="Q19" i="1"/>
  <c r="S19" i="1" s="1"/>
  <c r="P19" i="1"/>
  <c r="Q61" i="1"/>
  <c r="Q27" i="1"/>
  <c r="S27" i="1" s="1"/>
  <c r="P27" i="1"/>
  <c r="R17" i="1"/>
  <c r="Q17" i="1"/>
  <c r="S17" i="1" s="1"/>
  <c r="P17" i="1"/>
  <c r="R27" i="1" l="1"/>
  <c r="J33" i="1" l="1"/>
  <c r="S18" i="1"/>
  <c r="P18" i="1" l="1"/>
  <c r="P38" i="1"/>
  <c r="P37" i="1"/>
  <c r="P65" i="1"/>
  <c r="R38" i="1"/>
  <c r="R37" i="1"/>
  <c r="S38" i="1"/>
  <c r="Q37" i="1"/>
  <c r="S37" i="1" s="1"/>
  <c r="R65" i="1"/>
  <c r="Q65" i="1"/>
  <c r="S65" i="1" s="1"/>
  <c r="S16" i="1" l="1"/>
  <c r="Q15" i="1"/>
  <c r="P16" i="1"/>
  <c r="N16" i="1"/>
  <c r="K16" i="1"/>
  <c r="R16" i="1" l="1"/>
  <c r="C16" i="1"/>
  <c r="C17" i="1" s="1"/>
  <c r="C18" i="1" s="1"/>
  <c r="C19" i="1" s="1"/>
  <c r="P41" i="1" l="1"/>
  <c r="S41" i="1"/>
  <c r="R41" i="1"/>
  <c r="P14" i="1"/>
  <c r="S14" i="1"/>
  <c r="N14" i="1"/>
  <c r="K14" i="1"/>
  <c r="R18" i="1" s="1"/>
  <c r="R14" i="1" l="1"/>
  <c r="Q60" i="1" l="1"/>
  <c r="Q56" i="1"/>
  <c r="Q46" i="1"/>
  <c r="Q32" i="1"/>
  <c r="S15" i="1"/>
  <c r="J31" i="1"/>
  <c r="Q31" i="1" s="1"/>
  <c r="J36" i="1"/>
  <c r="J42" i="1"/>
  <c r="N23" i="1"/>
  <c r="M23" i="1"/>
  <c r="K23" i="1"/>
  <c r="J23" i="1" l="1"/>
  <c r="Q23" i="1" s="1"/>
  <c r="M33" i="1"/>
  <c r="Q33" i="1" s="1"/>
  <c r="S33" i="1" s="1"/>
  <c r="M42" i="1"/>
  <c r="Q42" i="1" s="1"/>
  <c r="S23" i="1" l="1"/>
  <c r="M36" i="1"/>
  <c r="Q36" i="1" s="1"/>
  <c r="K36" i="1"/>
  <c r="S36" i="1" l="1"/>
  <c r="K33" i="1" l="1"/>
  <c r="K34" i="1"/>
  <c r="K35" i="1"/>
  <c r="K32" i="1"/>
  <c r="P15" i="1"/>
  <c r="K15" i="1"/>
  <c r="R15" i="1" s="1"/>
  <c r="R23" i="1" l="1"/>
  <c r="P23" i="1"/>
  <c r="S60" i="1" l="1"/>
  <c r="S51" i="1"/>
  <c r="S46" i="1"/>
  <c r="S32" i="1"/>
  <c r="S52" i="1"/>
  <c r="S56" i="1"/>
  <c r="S42" i="1"/>
  <c r="S34" i="1"/>
  <c r="S35" i="1"/>
  <c r="S61" i="1"/>
  <c r="K61" i="1"/>
  <c r="K42" i="1"/>
  <c r="K56" i="1"/>
  <c r="K52" i="1"/>
  <c r="K46" i="1"/>
  <c r="K51" i="1"/>
  <c r="K31" i="1"/>
  <c r="N35" i="1"/>
  <c r="N46" i="1"/>
  <c r="N61" i="1"/>
  <c r="N34" i="1"/>
  <c r="N42" i="1"/>
  <c r="N56" i="1"/>
  <c r="N52" i="1"/>
  <c r="N33" i="1"/>
  <c r="N32" i="1"/>
  <c r="N51" i="1"/>
  <c r="N60" i="1"/>
  <c r="N31" i="1"/>
  <c r="S31" i="1" l="1"/>
  <c r="R34" i="1"/>
  <c r="R31" i="1"/>
  <c r="R51" i="1"/>
  <c r="R52" i="1"/>
  <c r="R61" i="1"/>
  <c r="R35" i="1"/>
  <c r="R32" i="1"/>
  <c r="R60" i="1"/>
  <c r="R46" i="1"/>
  <c r="R33" i="1"/>
  <c r="R56" i="1"/>
  <c r="R42" i="1"/>
</calcChain>
</file>

<file path=xl/sharedStrings.xml><?xml version="1.0" encoding="utf-8"?>
<sst xmlns="http://schemas.openxmlformats.org/spreadsheetml/2006/main" count="190" uniqueCount="127">
  <si>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</si>
  <si>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</si>
  <si>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</si>
  <si>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</si>
  <si>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</si>
  <si>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</si>
  <si>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</si>
  <si>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</si>
  <si>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</si>
  <si>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</si>
  <si>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</si>
  <si>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</si>
  <si>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</si>
  <si>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</si>
  <si>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</si>
  <si>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</si>
  <si>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</si>
  <si>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</si>
  <si>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</si>
  <si>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</si>
  <si>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</si>
  <si>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</si>
  <si>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</si>
  <si>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</si>
  <si>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</si>
  <si>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</si>
  <si>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</si>
  <si>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</si>
  <si>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</si>
  <si>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</si>
  <si>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</si>
  <si>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Proy. De Investigación</t>
  </si>
  <si>
    <t>Analista de Proyectos</t>
  </si>
  <si>
    <t>Mailen Josefina  Ramirez C.</t>
  </si>
  <si>
    <t>Auxiliar de Contabilidad</t>
  </si>
  <si>
    <t>Conserje</t>
  </si>
  <si>
    <t>Marcos Cesar Justo Mauricio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</si>
  <si>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</si>
  <si>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</si>
  <si>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</si>
  <si>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</si>
  <si>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</si>
  <si>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</si>
  <si>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</si>
  <si>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</si>
  <si>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</si>
  <si>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</si>
  <si>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</si>
  <si>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</si>
  <si>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</si>
  <si>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</si>
  <si>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</si>
  <si>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</si>
  <si>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</si>
  <si>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</si>
  <si>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</si>
  <si>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</si>
  <si>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</si>
  <si>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</si>
  <si>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</si>
  <si>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</si>
  <si>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</si>
  <si>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</si>
  <si>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</si>
  <si>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</si>
  <si>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</si>
  <si>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</si>
  <si>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</si>
  <si>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División Tecnologia de la  Informatica y la Cominicación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</si>
  <si>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</si>
  <si>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</si>
  <si>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</si>
  <si>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</si>
  <si>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</si>
  <si>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</si>
  <si>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</si>
  <si>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</si>
  <si>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</si>
  <si>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</si>
  <si>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</si>
  <si>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Carlos Manuel Antonio Sanquintin B.</t>
  </si>
  <si>
    <t>____________________________________</t>
  </si>
  <si>
    <t>______________________________</t>
  </si>
  <si>
    <t>Enc. Administrativo y Financiero</t>
  </si>
  <si>
    <t>Autorizado por: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</si>
  <si>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</si>
  <si>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</si>
  <si>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</si>
  <si>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</si>
  <si>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</si>
  <si>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r>
      <t xml:space="preserve">   (2*) Salario cotizable hasta RD$53,928.00, deducción directa de la declaración TSS del SUIRPLUS.</t>
    </r>
    <r>
      <rPr>
        <b/>
        <sz val="11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</si>
  <si>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11"/>
        <rFont val="Calibri"/>
        <family val="2"/>
      </rPr>
      <t>Seguro de Salud</t>
    </r>
    <r>
      <rPr>
        <sz val="11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</si>
  <si>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11"/>
        <rFont val="Calibri"/>
        <family val="2"/>
      </rPr>
      <t>Seguro de Pension</t>
    </r>
    <r>
      <rPr>
        <sz val="11"/>
        <rFont val="Calibri"/>
        <family val="2"/>
      </rPr>
      <t>)</t>
    </r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</si>
  <si>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</si>
  <si>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</si>
  <si>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</si>
  <si>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</si>
  <si>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</si>
  <si>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</si>
  <si>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</si>
  <si>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 xml:space="preserve">                      Dra. Ana Maria Barceló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</si>
  <si>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</si>
  <si>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</si>
  <si>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</si>
  <si>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</si>
  <si>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</si>
  <si>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</si>
  <si>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</si>
  <si>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</si>
  <si>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</si>
  <si>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</si>
  <si>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</si>
  <si>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</si>
  <si>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</si>
  <si>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 xml:space="preserve">                                                                                   Dirección Ejecutiva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</si>
  <si>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</si>
  <si>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</si>
  <si>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</si>
  <si>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</si>
  <si>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</si>
  <si>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</si>
  <si>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NOMINA SUELDOS NOVIEMBRE 2021: EMPLEADOS FIJOS</t>
  </si>
  <si>
    <t>CERTIFICO QUE ESTA NOMINA DE PAGO QUE CONSTA DE  **2** HOJAS, ESTA CORRECTA Y COMPLETA Y QUE LAS PERSONAS ENUMERADAS EN LA MISMA SON LAS QUE AL 25 DE NOVIEMBRE DEL 2021 FIGURAN EN LOS RECORD DE PERSONAL.</t>
  </si>
  <si>
    <t>Division de Planif. Y Desarrollo</t>
  </si>
  <si>
    <t>Analista División de Planif. Y Desarrollo</t>
  </si>
  <si>
    <t>Directora Tecnica</t>
  </si>
  <si>
    <t>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</si>
</sst>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6" xfId="0" applyFont="1" applyBorder="1"/>
    <xf numFmtId="0" fontId="5" fillId="0" borderId="0" xfId="0" applyFont="1"/>
    <xf numFmtId="165" fontId="4" fillId="0" borderId="0" xfId="3" applyFont="1" applyAlignment="1">
      <alignment horizontal="center"/>
    </xf>
    <xf numFmtId="0" fontId="6" fillId="2" borderId="3" xfId="0" applyFont="1" applyFill="1" applyBorder="1"/>
    <xf numFmtId="165" fontId="4" fillId="2" borderId="4" xfId="3" applyFont="1" applyFill="1" applyBorder="1" applyAlignment="1">
      <alignment horizontal="center"/>
    </xf>
    <xf numFmtId="165" fontId="4" fillId="2" borderId="0" xfId="3" applyFont="1" applyFill="1" applyAlignment="1">
      <alignment horizontal="center"/>
    </xf>
    <xf numFmtId="165" fontId="4" fillId="2" borderId="0" xfId="3" applyFont="1" applyFill="1"/>
    <xf numFmtId="0" fontId="4" fillId="2" borderId="1" xfId="2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164" fontId="7" fillId="0" borderId="1" xfId="1" applyFont="1" applyBorder="1"/>
    <xf numFmtId="166" fontId="7" fillId="0" borderId="1" xfId="4" applyNumberFormat="1" applyFont="1" applyBorder="1"/>
    <xf numFmtId="0" fontId="7" fillId="0" borderId="1" xfId="2" applyFont="1" applyBorder="1" applyAlignment="1">
      <alignment horizontal="left"/>
    </xf>
    <xf numFmtId="166" fontId="7" fillId="0" borderId="1" xfId="2" applyNumberFormat="1" applyFont="1" applyBorder="1"/>
    <xf numFmtId="0" fontId="7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6" fontId="4" fillId="0" borderId="0" xfId="2" applyNumberFormat="1" applyFont="1"/>
    <xf numFmtId="0" fontId="7" fillId="0" borderId="0" xfId="0" applyFont="1" applyAlignment="1">
      <alignment vertical="center"/>
    </xf>
    <xf numFmtId="164" fontId="5" fillId="0" borderId="0" xfId="0" applyNumberFormat="1" applyFont="1"/>
    <xf numFmtId="164" fontId="6" fillId="0" borderId="0" xfId="0" applyNumberFormat="1" applyFont="1"/>
    <xf numFmtId="4" fontId="7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7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166" fontId="4" fillId="0" borderId="1" xfId="4" applyNumberFormat="1" applyFont="1" applyBorder="1"/>
    <xf numFmtId="0" fontId="4" fillId="0" borderId="0" xfId="2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0" xfId="1" applyFont="1" applyBorder="1"/>
    <xf numFmtId="166" fontId="7" fillId="0" borderId="0" xfId="4" applyNumberFormat="1" applyFont="1" applyBorder="1"/>
    <xf numFmtId="166" fontId="7" fillId="0" borderId="0" xfId="2" applyNumberFormat="1" applyFont="1" applyBorder="1"/>
    <xf numFmtId="166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2" applyFont="1" applyBorder="1" applyAlignment="1">
      <alignment horizontal="left"/>
    </xf>
    <xf numFmtId="165" fontId="4" fillId="2" borderId="7" xfId="3" applyFont="1" applyFill="1" applyBorder="1" applyAlignment="1">
      <alignment horizontal="center"/>
    </xf>
    <xf numFmtId="165" fontId="4" fillId="2" borderId="2" xfId="3" applyFont="1" applyFill="1" applyBorder="1" applyAlignment="1">
      <alignment horizontal="center"/>
    </xf>
    <xf numFmtId="165" fontId="4" fillId="2" borderId="0" xfId="3" applyFont="1" applyFill="1" applyBorder="1"/>
    <xf numFmtId="0" fontId="7" fillId="2" borderId="1" xfId="2" applyFont="1" applyFill="1" applyBorder="1" applyAlignment="1">
      <alignment horizontal="center"/>
    </xf>
    <xf numFmtId="0" fontId="4" fillId="2" borderId="1" xfId="2" applyFont="1" applyFill="1" applyBorder="1"/>
    <xf numFmtId="0" fontId="6" fillId="2" borderId="1" xfId="0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4" fillId="0" borderId="1" xfId="2" applyFont="1" applyBorder="1" applyAlignment="1">
      <alignment horizontal="left"/>
    </xf>
    <xf numFmtId="164" fontId="4" fillId="0" borderId="1" xfId="1" applyFont="1" applyBorder="1"/>
    <xf numFmtId="166" fontId="4" fillId="0" borderId="1" xfId="2" applyNumberFormat="1" applyFont="1" applyBorder="1"/>
    <xf numFmtId="166" fontId="4" fillId="0" borderId="1" xfId="0" applyNumberFormat="1" applyFont="1" applyBorder="1"/>
    <xf numFmtId="0" fontId="4" fillId="0" borderId="1" xfId="2" applyFont="1" applyBorder="1"/>
    <xf numFmtId="0" fontId="7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4" fillId="2" borderId="5" xfId="3" applyFont="1" applyFill="1" applyBorder="1" applyAlignment="1">
      <alignment horizontal="center"/>
    </xf>
    <xf numFmtId="165" fontId="4" fillId="2" borderId="8" xfId="3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1</xdr:col>
      <xdr:colOff>2146479</xdr:colOff>
      <xdr:row>7</xdr:row>
      <xdr:rowOff>107324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451" y="120740"/>
          <a:ext cx="2092817" cy="1354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89"/>
  <sheetViews>
    <sheetView tabSelected="1" zoomScale="71" zoomScaleNormal="71" workbookViewId="0">
      <pane ySplit="12" topLeftCell="A34" activePane="bottomLeft" state="frozen"/>
      <selection pane="bottomLeft" activeCell="D65" sqref="D65"/>
    </sheetView>
  </sheetViews>
  <sheetFormatPr baseColWidth="10" defaultRowHeight="12.75" x14ac:dyDescent="0.2"/>
  <cols>
    <col min="1" max="1" width="7.7109375" style="1" customWidth="1"/>
    <col min="2" max="2" width="37.5703125" style="1" customWidth="1"/>
    <col min="3" max="3" width="38.28515625" style="1" customWidth="1"/>
    <col min="4" max="4" width="36.28515625" style="1" bestFit="1" customWidth="1"/>
    <col min="5" max="5" width="34.140625" style="1" customWidth="1"/>
    <col min="6" max="6" width="16.5703125" style="1" customWidth="1"/>
    <col min="7" max="7" width="13.5703125" style="1" customWidth="1"/>
    <col min="8" max="8" width="13.28515625" style="1" customWidth="1"/>
    <col min="9" max="9" width="15.5703125" style="1" customWidth="1"/>
    <col min="10" max="10" width="18.85546875" style="1" customWidth="1"/>
    <col min="11" max="11" width="20.140625" style="1" customWidth="1"/>
    <col min="12" max="13" width="11.5703125" style="1" bestFit="1" customWidth="1"/>
    <col min="14" max="14" width="18.7109375" style="1" customWidth="1"/>
    <col min="15" max="15" width="13.5703125" style="1" customWidth="1"/>
    <col min="16" max="16" width="12.5703125" style="1" customWidth="1"/>
    <col min="17" max="17" width="14.7109375" style="1" customWidth="1"/>
    <col min="18" max="18" width="17" style="1" customWidth="1"/>
    <col min="19" max="19" width="11.85546875" style="1" customWidth="1"/>
    <col min="20" max="20" width="15" style="1" customWidth="1"/>
    <col min="21" max="16384" width="11.42578125" style="1"/>
  </cols>
  <sheetData>
    <row r="1" spans="1:20" ht="15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2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5" spans="1:20" ht="15" x14ac:dyDescent="0.25">
      <c r="A5" s="31"/>
      <c r="B5" s="31"/>
      <c r="C5" s="31"/>
      <c r="D5" s="31"/>
      <c r="E5" s="31"/>
      <c r="F5" s="5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5" x14ac:dyDescent="0.25">
      <c r="A6" s="31"/>
      <c r="B6" s="31"/>
      <c r="C6" s="31"/>
      <c r="D6" s="31"/>
      <c r="E6" s="31"/>
      <c r="F6" s="5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5" x14ac:dyDescent="0.25">
      <c r="A7" s="31"/>
      <c r="B7" s="31"/>
      <c r="C7" s="31"/>
      <c r="D7" s="31"/>
      <c r="E7" s="31"/>
      <c r="F7" s="55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3.25" x14ac:dyDescent="0.35">
      <c r="A8" s="62" t="s">
        <v>121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ht="15" x14ac:dyDescent="0.25">
      <c r="A9" s="31"/>
      <c r="B9" s="31"/>
      <c r="C9" s="31"/>
      <c r="D9" s="31"/>
      <c r="E9" s="31"/>
      <c r="F9" s="5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x14ac:dyDescent="0.25">
      <c r="A10" s="4"/>
      <c r="B10" s="4"/>
      <c r="C10" s="4"/>
      <c r="D10" s="4"/>
      <c r="E10" s="4"/>
      <c r="F10" s="4"/>
      <c r="G10" s="4"/>
      <c r="H10" s="4"/>
      <c r="I10" s="4"/>
      <c r="J10" s="5" t="s">
        <v>1</v>
      </c>
      <c r="K10" s="40"/>
      <c r="L10" s="6" t="s">
        <v>2</v>
      </c>
      <c r="M10" s="64" t="s">
        <v>3</v>
      </c>
      <c r="N10" s="65"/>
      <c r="O10" s="41" t="s">
        <v>4</v>
      </c>
      <c r="P10" s="7"/>
      <c r="Q10" s="7"/>
      <c r="R10" s="8"/>
      <c r="S10" s="8"/>
      <c r="T10" s="42"/>
    </row>
    <row r="11" spans="1:20" ht="15" x14ac:dyDescent="0.25">
      <c r="A11" s="9" t="s">
        <v>66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111</v>
      </c>
      <c r="G11" s="67" t="s">
        <v>49</v>
      </c>
      <c r="H11" s="9" t="s">
        <v>10</v>
      </c>
      <c r="I11" s="66" t="s">
        <v>86</v>
      </c>
      <c r="J11" s="9" t="s">
        <v>11</v>
      </c>
      <c r="K11" s="9" t="s">
        <v>12</v>
      </c>
      <c r="L11" s="9" t="s">
        <v>13</v>
      </c>
      <c r="M11" s="9" t="s">
        <v>14</v>
      </c>
      <c r="N11" s="9" t="s">
        <v>12</v>
      </c>
      <c r="O11" s="9" t="s">
        <v>15</v>
      </c>
      <c r="P11" s="66" t="s">
        <v>16</v>
      </c>
      <c r="Q11" s="9" t="s">
        <v>17</v>
      </c>
      <c r="R11" s="9" t="s">
        <v>18</v>
      </c>
      <c r="S11" s="9" t="s">
        <v>19</v>
      </c>
      <c r="T11" s="9" t="s">
        <v>20</v>
      </c>
    </row>
    <row r="12" spans="1:20" ht="15.75" customHeight="1" x14ac:dyDescent="0.25">
      <c r="A12" s="43"/>
      <c r="B12" s="44"/>
      <c r="C12" s="44"/>
      <c r="D12" s="44"/>
      <c r="E12" s="44"/>
      <c r="F12" s="44"/>
      <c r="G12" s="67"/>
      <c r="H12" s="45" t="s">
        <v>21</v>
      </c>
      <c r="I12" s="66"/>
      <c r="J12" s="46">
        <v>2.87E-2</v>
      </c>
      <c r="K12" s="46">
        <v>7.0999999999999994E-2</v>
      </c>
      <c r="L12" s="46" t="s">
        <v>56</v>
      </c>
      <c r="M12" s="46">
        <v>3.04E-2</v>
      </c>
      <c r="N12" s="46">
        <v>7.0900000000000005E-2</v>
      </c>
      <c r="O12" s="9" t="s">
        <v>22</v>
      </c>
      <c r="P12" s="66"/>
      <c r="Q12" s="9" t="s">
        <v>23</v>
      </c>
      <c r="R12" s="9" t="s">
        <v>12</v>
      </c>
      <c r="S12" s="9" t="s">
        <v>24</v>
      </c>
      <c r="T12" s="9" t="s">
        <v>5</v>
      </c>
    </row>
    <row r="13" spans="1:20" ht="15" x14ac:dyDescent="0.25">
      <c r="A13" s="47" t="s">
        <v>114</v>
      </c>
      <c r="B13" s="47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5" x14ac:dyDescent="0.25">
      <c r="A14" s="10">
        <v>1</v>
      </c>
      <c r="B14" s="11" t="s">
        <v>97</v>
      </c>
      <c r="C14" s="10" t="s">
        <v>46</v>
      </c>
      <c r="D14" s="10" t="s">
        <v>99</v>
      </c>
      <c r="E14" s="10" t="s">
        <v>27</v>
      </c>
      <c r="F14" s="10" t="s">
        <v>112</v>
      </c>
      <c r="G14" s="12">
        <v>240000</v>
      </c>
      <c r="H14" s="15">
        <v>45936.24</v>
      </c>
      <c r="I14" s="13">
        <v>25</v>
      </c>
      <c r="J14" s="13">
        <v>6888</v>
      </c>
      <c r="K14" s="12">
        <f>G14*K12</f>
        <v>17040</v>
      </c>
      <c r="L14" s="13">
        <v>647.14</v>
      </c>
      <c r="M14" s="13">
        <v>7296</v>
      </c>
      <c r="N14" s="13">
        <f>G14*N12</f>
        <v>17016</v>
      </c>
      <c r="O14" s="13">
        <v>125</v>
      </c>
      <c r="P14" s="13">
        <f>J14+M14</f>
        <v>14184</v>
      </c>
      <c r="Q14" s="27">
        <v>57530.67</v>
      </c>
      <c r="R14" s="15">
        <f>K14+N14</f>
        <v>34056</v>
      </c>
      <c r="S14" s="13">
        <f>G14-Q14</f>
        <v>182469.33000000002</v>
      </c>
      <c r="T14" s="11">
        <v>111</v>
      </c>
    </row>
    <row r="15" spans="1:20" ht="15" x14ac:dyDescent="0.25">
      <c r="A15" s="10">
        <v>2</v>
      </c>
      <c r="B15" s="11" t="s">
        <v>60</v>
      </c>
      <c r="C15" s="10" t="s">
        <v>46</v>
      </c>
      <c r="D15" s="10" t="s">
        <v>61</v>
      </c>
      <c r="E15" s="10" t="s">
        <v>95</v>
      </c>
      <c r="F15" s="10" t="s">
        <v>112</v>
      </c>
      <c r="G15" s="12">
        <v>130000</v>
      </c>
      <c r="H15" s="13">
        <v>19162.12</v>
      </c>
      <c r="I15" s="13">
        <v>25</v>
      </c>
      <c r="J15" s="13">
        <v>3731</v>
      </c>
      <c r="K15" s="12">
        <f>G15*K12</f>
        <v>9230</v>
      </c>
      <c r="L15" s="13">
        <v>647.14</v>
      </c>
      <c r="M15" s="13">
        <v>3952</v>
      </c>
      <c r="N15" s="28">
        <v>5597.64</v>
      </c>
      <c r="O15" s="13">
        <v>1289.96</v>
      </c>
      <c r="P15" s="13">
        <f>J15+L15</f>
        <v>4378.1400000000003</v>
      </c>
      <c r="Q15" s="27">
        <f>+H15+I15+J15+M15+O15</f>
        <v>28160.079999999998</v>
      </c>
      <c r="R15" s="15">
        <f>K15+L15+N15</f>
        <v>15474.779999999999</v>
      </c>
      <c r="S15" s="13">
        <f>G15-Q15</f>
        <v>101839.92</v>
      </c>
      <c r="T15" s="11">
        <v>111</v>
      </c>
    </row>
    <row r="16" spans="1:20" ht="15" x14ac:dyDescent="0.25">
      <c r="A16" s="10">
        <v>3</v>
      </c>
      <c r="B16" s="11" t="s">
        <v>101</v>
      </c>
      <c r="C16" s="10" t="str">
        <f>C15</f>
        <v>Dirección Ejecutiva</v>
      </c>
      <c r="D16" s="10" t="s">
        <v>102</v>
      </c>
      <c r="E16" s="10" t="s">
        <v>27</v>
      </c>
      <c r="F16" s="10" t="s">
        <v>113</v>
      </c>
      <c r="G16" s="12">
        <v>131951.16</v>
      </c>
      <c r="H16" s="13">
        <v>19621.080000000002</v>
      </c>
      <c r="I16" s="13">
        <v>25</v>
      </c>
      <c r="J16" s="13">
        <v>3787</v>
      </c>
      <c r="K16" s="12">
        <f>G16*K12</f>
        <v>9368.5323599999992</v>
      </c>
      <c r="L16" s="13">
        <v>647.14</v>
      </c>
      <c r="M16" s="13">
        <v>4011.32</v>
      </c>
      <c r="N16" s="28">
        <f>G16*N12</f>
        <v>9355.3372440000003</v>
      </c>
      <c r="O16" s="13">
        <v>225</v>
      </c>
      <c r="P16" s="13">
        <f>J16+M16</f>
        <v>7798.32</v>
      </c>
      <c r="Q16" s="27">
        <v>27544.400000000001</v>
      </c>
      <c r="R16" s="15">
        <f>K16+L16+N16</f>
        <v>19371.009603999999</v>
      </c>
      <c r="S16" s="13">
        <f>G16-Q16</f>
        <v>104406.76000000001</v>
      </c>
      <c r="T16" s="11">
        <v>111</v>
      </c>
    </row>
    <row r="17" spans="1:178" ht="15" x14ac:dyDescent="0.25">
      <c r="A17" s="10">
        <v>4</v>
      </c>
      <c r="B17" s="14" t="s">
        <v>108</v>
      </c>
      <c r="C17" s="10" t="str">
        <f t="shared" ref="C17:C19" si="0">C16</f>
        <v>Dirección Ejecutiva</v>
      </c>
      <c r="D17" s="10" t="s">
        <v>102</v>
      </c>
      <c r="E17" s="10" t="s">
        <v>27</v>
      </c>
      <c r="F17" s="10" t="s">
        <v>113</v>
      </c>
      <c r="G17" s="12">
        <v>132000</v>
      </c>
      <c r="H17" s="13">
        <v>19632.57</v>
      </c>
      <c r="I17" s="13">
        <v>25</v>
      </c>
      <c r="J17" s="13">
        <v>3788.4</v>
      </c>
      <c r="K17" s="12">
        <v>9372</v>
      </c>
      <c r="L17" s="13">
        <v>647.14</v>
      </c>
      <c r="M17" s="13">
        <v>4012.8</v>
      </c>
      <c r="N17" s="13">
        <v>9358.7999999999993</v>
      </c>
      <c r="O17" s="13">
        <v>1342.5</v>
      </c>
      <c r="P17" s="13">
        <f>J17+M17</f>
        <v>7801.2000000000007</v>
      </c>
      <c r="Q17" s="27">
        <f>+H17+J17+M17+O17</f>
        <v>28776.27</v>
      </c>
      <c r="R17" s="15">
        <f t="shared" ref="R17" si="1">K17+N17</f>
        <v>18730.8</v>
      </c>
      <c r="S17" s="13">
        <f t="shared" ref="S17" si="2">G17-Q17</f>
        <v>103223.73</v>
      </c>
      <c r="T17" s="11">
        <v>111</v>
      </c>
    </row>
    <row r="18" spans="1:178" ht="15" x14ac:dyDescent="0.25">
      <c r="A18" s="10">
        <v>5</v>
      </c>
      <c r="B18" s="11" t="s">
        <v>107</v>
      </c>
      <c r="C18" s="10" t="str">
        <f t="shared" si="0"/>
        <v>Dirección Ejecutiva</v>
      </c>
      <c r="D18" s="10" t="s">
        <v>50</v>
      </c>
      <c r="E18" s="10" t="s">
        <v>27</v>
      </c>
      <c r="F18" s="10" t="s">
        <v>113</v>
      </c>
      <c r="G18" s="12">
        <v>131951.16</v>
      </c>
      <c r="H18" s="13">
        <v>19323.55</v>
      </c>
      <c r="I18" s="13">
        <v>25</v>
      </c>
      <c r="J18" s="13">
        <v>3787</v>
      </c>
      <c r="K18" s="12">
        <v>9368.5300000000007</v>
      </c>
      <c r="L18" s="13">
        <v>647.14</v>
      </c>
      <c r="M18" s="13">
        <v>4011.32</v>
      </c>
      <c r="N18" s="13">
        <v>9355.2999999999993</v>
      </c>
      <c r="O18" s="13">
        <v>9207.6200000000008</v>
      </c>
      <c r="P18" s="13">
        <f>J18+M18</f>
        <v>7798.32</v>
      </c>
      <c r="Q18" s="27">
        <f>+H18+J18+M18+O18</f>
        <v>36329.49</v>
      </c>
      <c r="R18" s="15">
        <f>K18+N18</f>
        <v>18723.830000000002</v>
      </c>
      <c r="S18" s="13">
        <f t="shared" ref="S18:S19" si="3">G18-Q18</f>
        <v>95621.670000000013</v>
      </c>
      <c r="T18" s="11">
        <v>111</v>
      </c>
    </row>
    <row r="19" spans="1:178" ht="15" x14ac:dyDescent="0.25">
      <c r="A19" s="10">
        <v>6</v>
      </c>
      <c r="B19" s="11" t="s">
        <v>109</v>
      </c>
      <c r="C19" s="10" t="str">
        <f t="shared" si="0"/>
        <v>Dirección Ejecutiva</v>
      </c>
      <c r="D19" s="10" t="s">
        <v>110</v>
      </c>
      <c r="E19" s="10" t="s">
        <v>27</v>
      </c>
      <c r="F19" s="10" t="s">
        <v>112</v>
      </c>
      <c r="G19" s="12">
        <v>70000</v>
      </c>
      <c r="H19" s="13">
        <v>5368.48</v>
      </c>
      <c r="I19" s="13">
        <v>25</v>
      </c>
      <c r="J19" s="13">
        <v>2009</v>
      </c>
      <c r="K19" s="12">
        <v>4970</v>
      </c>
      <c r="L19" s="13">
        <v>647.14</v>
      </c>
      <c r="M19" s="13">
        <v>2128</v>
      </c>
      <c r="N19" s="13">
        <v>4963</v>
      </c>
      <c r="O19" s="13">
        <v>1342.5</v>
      </c>
      <c r="P19" s="13">
        <f>J19+M19</f>
        <v>4137</v>
      </c>
      <c r="Q19" s="27">
        <f>+H19+J19+M19+O19</f>
        <v>10847.98</v>
      </c>
      <c r="R19" s="15">
        <f>K19+N19</f>
        <v>9933</v>
      </c>
      <c r="S19" s="13">
        <f t="shared" si="3"/>
        <v>59152.020000000004</v>
      </c>
      <c r="T19" s="11">
        <v>111</v>
      </c>
    </row>
    <row r="20" spans="1:178" ht="15" x14ac:dyDescent="0.25">
      <c r="A20" s="10"/>
      <c r="B20" s="11"/>
      <c r="C20" s="11"/>
      <c r="D20" s="14"/>
      <c r="E20" s="11"/>
      <c r="F20" s="11"/>
      <c r="G20" s="12"/>
      <c r="H20" s="13"/>
      <c r="I20" s="13"/>
      <c r="J20" s="13"/>
      <c r="K20" s="12"/>
      <c r="L20" s="13"/>
      <c r="M20" s="13"/>
      <c r="N20" s="13"/>
      <c r="O20" s="13"/>
      <c r="P20" s="13"/>
      <c r="Q20" s="27"/>
      <c r="R20" s="15"/>
      <c r="S20" s="13"/>
      <c r="T20" s="11"/>
    </row>
    <row r="21" spans="1:178" ht="15.75" customHeight="1" x14ac:dyDescent="0.25">
      <c r="A21" s="60" t="s">
        <v>116</v>
      </c>
      <c r="B21" s="60"/>
      <c r="C21" s="60"/>
      <c r="D21" s="60"/>
      <c r="E21" s="49"/>
      <c r="F21" s="49"/>
      <c r="G21" s="50"/>
      <c r="H21" s="51"/>
      <c r="I21" s="30"/>
      <c r="J21" s="30"/>
      <c r="K21" s="50"/>
      <c r="L21" s="13"/>
      <c r="M21" s="51"/>
      <c r="N21" s="30"/>
      <c r="O21" s="30"/>
      <c r="P21" s="30"/>
      <c r="Q21" s="52"/>
      <c r="R21" s="51"/>
      <c r="S21" s="30"/>
      <c r="T21" s="53"/>
    </row>
    <row r="22" spans="1:178" ht="1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178" ht="15" x14ac:dyDescent="0.25">
      <c r="A23" s="10">
        <v>7</v>
      </c>
      <c r="B23" s="29" t="s">
        <v>58</v>
      </c>
      <c r="C23" s="11" t="s">
        <v>68</v>
      </c>
      <c r="D23" s="10" t="s">
        <v>59</v>
      </c>
      <c r="E23" s="10" t="s">
        <v>27</v>
      </c>
      <c r="F23" s="10" t="s">
        <v>113</v>
      </c>
      <c r="G23" s="12">
        <v>45000</v>
      </c>
      <c r="H23" s="13">
        <v>1148.33</v>
      </c>
      <c r="I23" s="13">
        <v>25</v>
      </c>
      <c r="J23" s="13">
        <f>G23*J12</f>
        <v>1291.5</v>
      </c>
      <c r="K23" s="12">
        <f>+G23*K12</f>
        <v>3194.9999999999995</v>
      </c>
      <c r="L23" s="13">
        <v>360</v>
      </c>
      <c r="M23" s="28">
        <f>+G23*M12</f>
        <v>1368</v>
      </c>
      <c r="N23" s="13">
        <f>+G23*N12</f>
        <v>3190.5</v>
      </c>
      <c r="O23" s="13">
        <v>15825.83</v>
      </c>
      <c r="P23" s="13">
        <f>J23+L23</f>
        <v>1651.5</v>
      </c>
      <c r="Q23" s="27">
        <f>+H23+J23+M23+O23</f>
        <v>19633.66</v>
      </c>
      <c r="R23" s="15">
        <f>J23+M23</f>
        <v>2659.5</v>
      </c>
      <c r="S23" s="13">
        <f>+G23-Q23</f>
        <v>25366.34</v>
      </c>
      <c r="T23" s="11">
        <v>111</v>
      </c>
    </row>
    <row r="24" spans="1:178" ht="15" x14ac:dyDescent="0.25">
      <c r="A24" s="10"/>
      <c r="B24" s="29"/>
      <c r="C24" s="11"/>
      <c r="D24" s="11"/>
      <c r="E24" s="11"/>
      <c r="F24" s="11"/>
      <c r="G24" s="12"/>
      <c r="H24" s="13"/>
      <c r="I24" s="13"/>
      <c r="J24" s="13"/>
      <c r="K24" s="12"/>
      <c r="L24" s="13"/>
      <c r="M24" s="28"/>
      <c r="N24" s="13"/>
      <c r="O24" s="13"/>
      <c r="P24" s="13"/>
      <c r="Q24" s="27"/>
      <c r="R24" s="15"/>
      <c r="S24" s="13"/>
      <c r="T24" s="11"/>
    </row>
    <row r="25" spans="1:178" ht="15" customHeight="1" x14ac:dyDescent="0.25">
      <c r="A25" s="60" t="s">
        <v>117</v>
      </c>
      <c r="B25" s="60"/>
      <c r="C25" s="60"/>
      <c r="D25" s="60"/>
      <c r="E25" s="14"/>
      <c r="F25" s="14"/>
      <c r="G25" s="12"/>
      <c r="H25" s="15"/>
      <c r="I25" s="13"/>
      <c r="J25" s="13"/>
      <c r="K25" s="12"/>
      <c r="L25" s="13"/>
      <c r="M25" s="15"/>
      <c r="N25" s="13"/>
      <c r="O25" s="13"/>
      <c r="P25" s="13"/>
      <c r="Q25" s="27"/>
      <c r="R25" s="15"/>
      <c r="S25" s="13"/>
      <c r="T25" s="11"/>
    </row>
    <row r="26" spans="1:178" ht="15" customHeight="1" x14ac:dyDescent="0.25">
      <c r="A26" s="49"/>
      <c r="B26" s="49"/>
      <c r="C26" s="49"/>
      <c r="D26" s="11"/>
      <c r="E26" s="14"/>
      <c r="F26" s="14"/>
      <c r="G26" s="12"/>
      <c r="H26" s="15"/>
      <c r="I26" s="13"/>
      <c r="J26" s="13"/>
      <c r="K26" s="12"/>
      <c r="L26" s="13"/>
      <c r="M26" s="15"/>
      <c r="N26" s="13"/>
      <c r="O26" s="13"/>
      <c r="P26" s="13"/>
      <c r="Q26" s="27"/>
      <c r="R26" s="15"/>
      <c r="S26" s="13"/>
      <c r="T26" s="11"/>
    </row>
    <row r="27" spans="1:178" ht="15" x14ac:dyDescent="0.25">
      <c r="A27" s="10">
        <v>8</v>
      </c>
      <c r="B27" s="29" t="s">
        <v>45</v>
      </c>
      <c r="C27" s="10" t="s">
        <v>69</v>
      </c>
      <c r="D27" s="10" t="s">
        <v>38</v>
      </c>
      <c r="E27" s="10" t="s">
        <v>27</v>
      </c>
      <c r="F27" s="10" t="s">
        <v>112</v>
      </c>
      <c r="G27" s="12">
        <v>40000</v>
      </c>
      <c r="H27" s="13">
        <v>442.65</v>
      </c>
      <c r="I27" s="13">
        <v>25</v>
      </c>
      <c r="J27" s="13">
        <v>1148</v>
      </c>
      <c r="K27" s="12">
        <v>2840</v>
      </c>
      <c r="L27" s="13">
        <v>414.72</v>
      </c>
      <c r="M27" s="15">
        <v>1216</v>
      </c>
      <c r="N27" s="13">
        <v>2836</v>
      </c>
      <c r="O27" s="13">
        <v>15952.46</v>
      </c>
      <c r="P27" s="13">
        <f>J27+M27</f>
        <v>2364</v>
      </c>
      <c r="Q27" s="27">
        <f>+H27+J27+M27+O27</f>
        <v>18759.11</v>
      </c>
      <c r="R27" s="15">
        <f>K27+N27</f>
        <v>5676</v>
      </c>
      <c r="S27" s="13">
        <f>+G27-Q27</f>
        <v>21240.89</v>
      </c>
      <c r="T27" s="11">
        <v>111</v>
      </c>
    </row>
    <row r="28" spans="1:178" ht="15.75" thickBot="1" x14ac:dyDescent="0.3">
      <c r="A28" s="10"/>
      <c r="B28" s="29"/>
      <c r="C28" s="11"/>
      <c r="D28" s="11"/>
      <c r="E28" s="11"/>
      <c r="F28" s="11"/>
      <c r="G28" s="12"/>
      <c r="H28" s="13"/>
      <c r="I28" s="13"/>
      <c r="J28" s="13"/>
      <c r="K28" s="12"/>
      <c r="L28" s="13"/>
      <c r="M28" s="15"/>
      <c r="N28" s="13"/>
      <c r="O28" s="13"/>
      <c r="P28" s="13"/>
      <c r="Q28" s="27"/>
      <c r="R28" s="15"/>
      <c r="S28" s="13"/>
      <c r="T28" s="11"/>
    </row>
    <row r="29" spans="1:178" s="2" customFormat="1" ht="15.75" customHeight="1" thickBot="1" x14ac:dyDescent="0.3">
      <c r="A29" s="60" t="s">
        <v>70</v>
      </c>
      <c r="B29" s="60"/>
      <c r="C29" s="60"/>
      <c r="D29" s="60"/>
      <c r="E29" s="11"/>
      <c r="F29" s="11"/>
      <c r="G29" s="12"/>
      <c r="H29" s="13"/>
      <c r="I29" s="13"/>
      <c r="J29" s="13"/>
      <c r="K29" s="12"/>
      <c r="L29" s="13"/>
      <c r="M29" s="13"/>
      <c r="N29" s="13"/>
      <c r="O29" s="13"/>
      <c r="P29" s="13"/>
      <c r="Q29" s="27"/>
      <c r="R29" s="15"/>
      <c r="S29" s="13"/>
      <c r="T29" s="1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</row>
    <row r="30" spans="1:178" ht="15" x14ac:dyDescent="0.25">
      <c r="A30" s="49"/>
      <c r="B30" s="49"/>
      <c r="C30" s="49"/>
      <c r="D30" s="11"/>
      <c r="E30" s="11"/>
      <c r="F30" s="11"/>
      <c r="G30" s="12"/>
      <c r="H30" s="13"/>
      <c r="I30" s="13"/>
      <c r="J30" s="13"/>
      <c r="K30" s="12"/>
      <c r="L30" s="13"/>
      <c r="M30" s="13"/>
      <c r="N30" s="13"/>
      <c r="O30" s="13"/>
      <c r="P30" s="13"/>
      <c r="Q30" s="27"/>
      <c r="R30" s="15"/>
      <c r="S30" s="13"/>
      <c r="T30" s="11"/>
    </row>
    <row r="31" spans="1:178" ht="15" x14ac:dyDescent="0.25">
      <c r="A31" s="10">
        <v>9</v>
      </c>
      <c r="B31" s="11" t="s">
        <v>25</v>
      </c>
      <c r="C31" s="10" t="s">
        <v>67</v>
      </c>
      <c r="D31" s="10" t="s">
        <v>65</v>
      </c>
      <c r="E31" s="10" t="s">
        <v>26</v>
      </c>
      <c r="F31" s="10" t="s">
        <v>112</v>
      </c>
      <c r="G31" s="12">
        <v>75000</v>
      </c>
      <c r="H31" s="13">
        <v>6071.35</v>
      </c>
      <c r="I31" s="13">
        <v>25</v>
      </c>
      <c r="J31" s="13">
        <f>G31*J12</f>
        <v>2152.5</v>
      </c>
      <c r="K31" s="12">
        <f>G31*K12</f>
        <v>5324.9999999999991</v>
      </c>
      <c r="L31" s="13">
        <v>647.14</v>
      </c>
      <c r="M31" s="13">
        <v>2280</v>
      </c>
      <c r="N31" s="13">
        <f>G31*N12</f>
        <v>5317.5</v>
      </c>
      <c r="O31" s="13">
        <v>11780.67</v>
      </c>
      <c r="P31" s="13">
        <v>13726.05</v>
      </c>
      <c r="Q31" s="27">
        <f>+H31+J31+M31+O31</f>
        <v>22284.52</v>
      </c>
      <c r="R31" s="15">
        <f t="shared" ref="R31:R38" si="4">K31+N31</f>
        <v>10642.5</v>
      </c>
      <c r="S31" s="13">
        <f t="shared" ref="S31:S35" si="5">G31-Q31</f>
        <v>52715.479999999996</v>
      </c>
      <c r="T31" s="11">
        <v>111</v>
      </c>
    </row>
    <row r="32" spans="1:178" ht="15" x14ac:dyDescent="0.25">
      <c r="A32" s="10">
        <v>10</v>
      </c>
      <c r="B32" s="11" t="s">
        <v>33</v>
      </c>
      <c r="C32" s="10" t="s">
        <v>67</v>
      </c>
      <c r="D32" s="10" t="s">
        <v>34</v>
      </c>
      <c r="E32" s="10" t="s">
        <v>26</v>
      </c>
      <c r="F32" s="10" t="s">
        <v>112</v>
      </c>
      <c r="G32" s="12">
        <v>50000</v>
      </c>
      <c r="H32" s="13">
        <v>1435</v>
      </c>
      <c r="I32" s="13">
        <v>25</v>
      </c>
      <c r="J32" s="13">
        <v>1675.48</v>
      </c>
      <c r="K32" s="12">
        <f>G32*K12</f>
        <v>3549.9999999999995</v>
      </c>
      <c r="L32" s="13">
        <v>565.49</v>
      </c>
      <c r="M32" s="13">
        <v>1520</v>
      </c>
      <c r="N32" s="13">
        <f>G32*N12</f>
        <v>3545.0000000000005</v>
      </c>
      <c r="O32" s="13">
        <v>16235.61</v>
      </c>
      <c r="P32" s="13">
        <v>9044.4639999999999</v>
      </c>
      <c r="Q32" s="27">
        <f>+H32+J32+M32+O32</f>
        <v>20866.09</v>
      </c>
      <c r="R32" s="15">
        <f t="shared" si="4"/>
        <v>7095</v>
      </c>
      <c r="S32" s="13">
        <f t="shared" si="5"/>
        <v>29133.91</v>
      </c>
      <c r="T32" s="11">
        <v>111</v>
      </c>
    </row>
    <row r="33" spans="1:20" ht="15" x14ac:dyDescent="0.25">
      <c r="A33" s="10">
        <v>11</v>
      </c>
      <c r="B33" s="11" t="s">
        <v>57</v>
      </c>
      <c r="C33" s="10" t="s">
        <v>67</v>
      </c>
      <c r="D33" s="10" t="s">
        <v>35</v>
      </c>
      <c r="E33" s="10" t="s">
        <v>64</v>
      </c>
      <c r="F33" s="10" t="s">
        <v>112</v>
      </c>
      <c r="G33" s="12">
        <v>17600</v>
      </c>
      <c r="H33" s="13">
        <v>0</v>
      </c>
      <c r="I33" s="13">
        <v>25</v>
      </c>
      <c r="J33" s="13">
        <f>G33*J12</f>
        <v>505.12</v>
      </c>
      <c r="K33" s="12">
        <f>G33*K12</f>
        <v>1249.5999999999999</v>
      </c>
      <c r="L33" s="13">
        <v>192</v>
      </c>
      <c r="M33" s="15">
        <f>G33*M12</f>
        <v>535.04</v>
      </c>
      <c r="N33" s="13">
        <f>G33*N12</f>
        <v>1247.8400000000001</v>
      </c>
      <c r="O33" s="13">
        <v>4001</v>
      </c>
      <c r="P33" s="13">
        <v>2633.0420000000004</v>
      </c>
      <c r="Q33" s="27">
        <f>+H33+J33+M33+O33</f>
        <v>5041.16</v>
      </c>
      <c r="R33" s="15">
        <f t="shared" si="4"/>
        <v>2497.44</v>
      </c>
      <c r="S33" s="13">
        <f t="shared" si="5"/>
        <v>12558.84</v>
      </c>
      <c r="T33" s="11">
        <v>111</v>
      </c>
    </row>
    <row r="34" spans="1:20" ht="15" x14ac:dyDescent="0.25">
      <c r="A34" s="10">
        <v>12</v>
      </c>
      <c r="B34" s="11" t="s">
        <v>41</v>
      </c>
      <c r="C34" s="10" t="s">
        <v>67</v>
      </c>
      <c r="D34" s="10" t="s">
        <v>42</v>
      </c>
      <c r="E34" s="10" t="s">
        <v>26</v>
      </c>
      <c r="F34" s="10" t="s">
        <v>112</v>
      </c>
      <c r="G34" s="12">
        <v>40000</v>
      </c>
      <c r="H34" s="13">
        <v>442.65</v>
      </c>
      <c r="I34" s="13">
        <v>25</v>
      </c>
      <c r="J34" s="13">
        <v>1004.5</v>
      </c>
      <c r="K34" s="12">
        <f>G34*K12</f>
        <v>2839.9999999999995</v>
      </c>
      <c r="L34" s="13">
        <v>420</v>
      </c>
      <c r="M34" s="15">
        <v>1064</v>
      </c>
      <c r="N34" s="13">
        <f>G34*N12</f>
        <v>2836</v>
      </c>
      <c r="O34" s="13">
        <v>10810</v>
      </c>
      <c r="P34" s="13">
        <v>6360</v>
      </c>
      <c r="Q34" s="27">
        <v>13516.65</v>
      </c>
      <c r="R34" s="15">
        <f t="shared" si="4"/>
        <v>5676</v>
      </c>
      <c r="S34" s="13">
        <f t="shared" si="5"/>
        <v>26483.35</v>
      </c>
      <c r="T34" s="11">
        <v>111</v>
      </c>
    </row>
    <row r="35" spans="1:20" ht="15" x14ac:dyDescent="0.25">
      <c r="A35" s="10">
        <v>13</v>
      </c>
      <c r="B35" s="11" t="s">
        <v>43</v>
      </c>
      <c r="C35" s="10" t="s">
        <v>67</v>
      </c>
      <c r="D35" s="10" t="s">
        <v>44</v>
      </c>
      <c r="E35" s="10" t="s">
        <v>26</v>
      </c>
      <c r="F35" s="10" t="s">
        <v>112</v>
      </c>
      <c r="G35" s="12">
        <v>40000</v>
      </c>
      <c r="H35" s="13">
        <v>442.65</v>
      </c>
      <c r="I35" s="13">
        <v>25</v>
      </c>
      <c r="J35" s="13">
        <v>1148</v>
      </c>
      <c r="K35" s="12">
        <f>G35*K12</f>
        <v>2839.9999999999995</v>
      </c>
      <c r="L35" s="13">
        <v>414.72</v>
      </c>
      <c r="M35" s="15">
        <v>1216</v>
      </c>
      <c r="N35" s="13">
        <f>G35*N12</f>
        <v>2836</v>
      </c>
      <c r="O35" s="13">
        <v>17662.7</v>
      </c>
      <c r="P35" s="13">
        <v>5300</v>
      </c>
      <c r="Q35" s="27">
        <v>20369.349999999999</v>
      </c>
      <c r="R35" s="15">
        <f t="shared" si="4"/>
        <v>5676</v>
      </c>
      <c r="S35" s="13">
        <f t="shared" si="5"/>
        <v>19630.650000000001</v>
      </c>
      <c r="T35" s="11">
        <v>111</v>
      </c>
    </row>
    <row r="36" spans="1:20" ht="15" x14ac:dyDescent="0.25">
      <c r="A36" s="10">
        <v>14</v>
      </c>
      <c r="B36" s="11" t="s">
        <v>87</v>
      </c>
      <c r="C36" s="10" t="s">
        <v>67</v>
      </c>
      <c r="D36" s="10" t="s">
        <v>39</v>
      </c>
      <c r="E36" s="10" t="s">
        <v>64</v>
      </c>
      <c r="F36" s="10" t="s">
        <v>113</v>
      </c>
      <c r="G36" s="12">
        <v>22000</v>
      </c>
      <c r="H36" s="13">
        <v>0</v>
      </c>
      <c r="I36" s="13">
        <v>25</v>
      </c>
      <c r="J36" s="13">
        <f>G36*J12</f>
        <v>631.4</v>
      </c>
      <c r="K36" s="12">
        <f>G36*K12</f>
        <v>1561.9999999999998</v>
      </c>
      <c r="L36" s="12">
        <v>264</v>
      </c>
      <c r="M36" s="15">
        <f>G36*M12</f>
        <v>668.8</v>
      </c>
      <c r="N36" s="13">
        <v>1418</v>
      </c>
      <c r="O36" s="13">
        <v>8250.2099999999991</v>
      </c>
      <c r="P36" s="13">
        <v>4260</v>
      </c>
      <c r="Q36" s="27">
        <f>+J36+M36+O36</f>
        <v>9550.41</v>
      </c>
      <c r="R36" s="15">
        <v>3078</v>
      </c>
      <c r="S36" s="13">
        <f>G36-Q36</f>
        <v>12449.59</v>
      </c>
      <c r="T36" s="11">
        <v>111</v>
      </c>
    </row>
    <row r="37" spans="1:20" ht="15" x14ac:dyDescent="0.25">
      <c r="A37" s="10">
        <v>15</v>
      </c>
      <c r="B37" s="11" t="s">
        <v>104</v>
      </c>
      <c r="C37" s="10" t="s">
        <v>67</v>
      </c>
      <c r="D37" s="10" t="s">
        <v>35</v>
      </c>
      <c r="E37" s="10" t="s">
        <v>64</v>
      </c>
      <c r="F37" s="10" t="s">
        <v>112</v>
      </c>
      <c r="G37" s="12">
        <v>17600</v>
      </c>
      <c r="H37" s="13">
        <v>0</v>
      </c>
      <c r="I37" s="13">
        <v>25</v>
      </c>
      <c r="J37" s="13">
        <v>505.12</v>
      </c>
      <c r="K37" s="12">
        <v>1249.5999999999999</v>
      </c>
      <c r="L37" s="12">
        <v>211.2</v>
      </c>
      <c r="M37" s="15">
        <v>535.04</v>
      </c>
      <c r="N37" s="13">
        <v>1247.8399999999999</v>
      </c>
      <c r="O37" s="13">
        <v>1225</v>
      </c>
      <c r="P37" s="13">
        <f t="shared" ref="P37:P38" si="6">J37+M37</f>
        <v>1040.1599999999999</v>
      </c>
      <c r="Q37" s="27">
        <f t="shared" ref="Q37" si="7">+J37+M37+O37</f>
        <v>2265.16</v>
      </c>
      <c r="R37" s="15">
        <f t="shared" si="4"/>
        <v>2497.4399999999996</v>
      </c>
      <c r="S37" s="13">
        <f t="shared" ref="S37:S38" si="8">G37-Q37</f>
        <v>15334.84</v>
      </c>
      <c r="T37" s="11">
        <v>111</v>
      </c>
    </row>
    <row r="38" spans="1:20" ht="15" x14ac:dyDescent="0.25">
      <c r="A38" s="10">
        <v>16</v>
      </c>
      <c r="B38" s="11" t="s">
        <v>106</v>
      </c>
      <c r="C38" s="10" t="s">
        <v>67</v>
      </c>
      <c r="D38" s="10" t="s">
        <v>105</v>
      </c>
      <c r="E38" s="10" t="s">
        <v>27</v>
      </c>
      <c r="F38" s="10" t="s">
        <v>112</v>
      </c>
      <c r="G38" s="12">
        <v>40000</v>
      </c>
      <c r="H38" s="13">
        <v>442.65</v>
      </c>
      <c r="I38" s="13">
        <v>25</v>
      </c>
      <c r="J38" s="13">
        <v>1148</v>
      </c>
      <c r="K38" s="12">
        <v>2840</v>
      </c>
      <c r="L38" s="12">
        <v>480</v>
      </c>
      <c r="M38" s="15">
        <v>1216</v>
      </c>
      <c r="N38" s="13">
        <v>1935.57</v>
      </c>
      <c r="O38" s="13">
        <v>3852.5</v>
      </c>
      <c r="P38" s="13">
        <f t="shared" si="6"/>
        <v>2364</v>
      </c>
      <c r="Q38" s="27">
        <f>+H38+J38+M38+O38</f>
        <v>6659.15</v>
      </c>
      <c r="R38" s="15">
        <f t="shared" si="4"/>
        <v>4775.57</v>
      </c>
      <c r="S38" s="13">
        <f t="shared" si="8"/>
        <v>33340.85</v>
      </c>
      <c r="T38" s="11">
        <v>111</v>
      </c>
    </row>
    <row r="39" spans="1:20" ht="15" x14ac:dyDescent="0.25">
      <c r="A39" s="10"/>
      <c r="B39" s="11"/>
      <c r="C39" s="11"/>
      <c r="D39" s="11"/>
      <c r="E39" s="11"/>
      <c r="F39" s="11"/>
      <c r="G39" s="12"/>
      <c r="H39" s="13"/>
      <c r="I39" s="13"/>
      <c r="J39" s="13"/>
      <c r="K39" s="12"/>
      <c r="L39" s="13"/>
      <c r="M39" s="15"/>
      <c r="N39" s="13"/>
      <c r="O39" s="13"/>
      <c r="P39" s="13"/>
      <c r="Q39" s="27"/>
      <c r="R39" s="15"/>
      <c r="S39" s="13"/>
      <c r="T39" s="11"/>
    </row>
    <row r="40" spans="1:20" ht="15.75" customHeight="1" x14ac:dyDescent="0.25">
      <c r="A40" s="60" t="s">
        <v>118</v>
      </c>
      <c r="B40" s="60"/>
      <c r="C40" s="60"/>
      <c r="D40" s="60"/>
      <c r="E40" s="11"/>
      <c r="F40" s="11"/>
      <c r="G40" s="12"/>
      <c r="H40" s="13"/>
      <c r="I40" s="13"/>
      <c r="J40" s="13"/>
      <c r="K40" s="12"/>
      <c r="L40" s="13"/>
      <c r="M40" s="13"/>
      <c r="N40" s="13"/>
      <c r="O40" s="13"/>
      <c r="P40" s="13"/>
      <c r="Q40" s="27"/>
      <c r="R40" s="15"/>
      <c r="S40" s="13"/>
      <c r="T40" s="11"/>
    </row>
    <row r="41" spans="1:20" ht="15" x14ac:dyDescent="0.25">
      <c r="A41" s="10">
        <v>17</v>
      </c>
      <c r="B41" s="11" t="s">
        <v>80</v>
      </c>
      <c r="C41" s="10" t="s">
        <v>123</v>
      </c>
      <c r="D41" s="10" t="s">
        <v>98</v>
      </c>
      <c r="E41" s="10" t="s">
        <v>95</v>
      </c>
      <c r="F41" s="10" t="s">
        <v>113</v>
      </c>
      <c r="G41" s="12">
        <v>132426.16</v>
      </c>
      <c r="H41" s="13">
        <v>19435.28</v>
      </c>
      <c r="I41" s="13">
        <v>25</v>
      </c>
      <c r="J41" s="13">
        <v>3800.63</v>
      </c>
      <c r="K41" s="12">
        <v>9402.26</v>
      </c>
      <c r="L41" s="13">
        <v>647.14</v>
      </c>
      <c r="M41" s="13">
        <v>4025.76</v>
      </c>
      <c r="N41" s="13">
        <v>9389.01</v>
      </c>
      <c r="O41" s="13">
        <v>8825.1200000000008</v>
      </c>
      <c r="P41" s="13">
        <f>J41+M41</f>
        <v>7826.39</v>
      </c>
      <c r="Q41" s="27">
        <f>+H41+J41+M41+O41</f>
        <v>36086.79</v>
      </c>
      <c r="R41" s="15">
        <f>K41+N41</f>
        <v>18791.27</v>
      </c>
      <c r="S41" s="13">
        <f>G41-Q41</f>
        <v>96339.37</v>
      </c>
      <c r="T41" s="11">
        <v>111</v>
      </c>
    </row>
    <row r="42" spans="1:20" ht="15" x14ac:dyDescent="0.25">
      <c r="A42" s="10">
        <v>18</v>
      </c>
      <c r="B42" s="11" t="s">
        <v>40</v>
      </c>
      <c r="C42" s="10" t="s">
        <v>124</v>
      </c>
      <c r="D42" s="10" t="s">
        <v>32</v>
      </c>
      <c r="E42" s="10" t="s">
        <v>27</v>
      </c>
      <c r="F42" s="10" t="s">
        <v>112</v>
      </c>
      <c r="G42" s="12">
        <v>83365</v>
      </c>
      <c r="H42" s="13">
        <v>8192.4</v>
      </c>
      <c r="I42" s="13">
        <v>25</v>
      </c>
      <c r="J42" s="13">
        <f>G42*J12</f>
        <v>2392.5754999999999</v>
      </c>
      <c r="K42" s="12">
        <f>G42*K12</f>
        <v>5918.9149999999991</v>
      </c>
      <c r="L42" s="13">
        <v>647.14</v>
      </c>
      <c r="M42" s="15">
        <f>G42*M12</f>
        <v>2534.2959999999998</v>
      </c>
      <c r="N42" s="13">
        <f>G42*N12</f>
        <v>5910.5785000000005</v>
      </c>
      <c r="O42" s="13">
        <v>10898.8</v>
      </c>
      <c r="P42" s="13">
        <v>13398.136500000001</v>
      </c>
      <c r="Q42" s="27">
        <f>+H42+J42+M42+O42</f>
        <v>24018.071499999998</v>
      </c>
      <c r="R42" s="15">
        <f>K42+N42</f>
        <v>11829.4935</v>
      </c>
      <c r="S42" s="13">
        <f>G42-Q42</f>
        <v>59346.928500000002</v>
      </c>
      <c r="T42" s="11">
        <v>111</v>
      </c>
    </row>
    <row r="43" spans="1:20" ht="15" x14ac:dyDescent="0.25">
      <c r="A43" s="10"/>
      <c r="B43" s="11"/>
      <c r="C43" s="11"/>
      <c r="D43" s="11"/>
      <c r="E43" s="11"/>
      <c r="F43" s="11"/>
      <c r="G43" s="12"/>
      <c r="H43" s="13"/>
      <c r="I43" s="13"/>
      <c r="J43" s="13"/>
      <c r="K43" s="12"/>
      <c r="L43" s="13"/>
      <c r="M43" s="13"/>
      <c r="N43" s="13"/>
      <c r="O43" s="13"/>
      <c r="P43" s="13"/>
      <c r="Q43" s="27"/>
      <c r="R43" s="15"/>
      <c r="S43" s="13"/>
      <c r="T43" s="11"/>
    </row>
    <row r="44" spans="1:20" ht="15" customHeight="1" x14ac:dyDescent="0.25">
      <c r="A44" s="60" t="s">
        <v>75</v>
      </c>
      <c r="B44" s="60"/>
      <c r="C44" s="60"/>
      <c r="D44" s="60"/>
      <c r="E44" s="11"/>
      <c r="F44" s="11"/>
      <c r="G44" s="12"/>
      <c r="H44" s="13"/>
      <c r="I44" s="13"/>
      <c r="J44" s="13"/>
      <c r="K44" s="12"/>
      <c r="L44" s="13"/>
      <c r="M44" s="13"/>
      <c r="N44" s="13"/>
      <c r="O44" s="13"/>
      <c r="P44" s="13"/>
      <c r="Q44" s="27"/>
      <c r="R44" s="15"/>
      <c r="S44" s="13"/>
      <c r="T44" s="11"/>
    </row>
    <row r="45" spans="1:20" ht="15" x14ac:dyDescent="0.25">
      <c r="A45" s="49"/>
      <c r="B45" s="49"/>
      <c r="C45" s="49"/>
      <c r="D45" s="11"/>
      <c r="E45" s="11"/>
      <c r="F45" s="11"/>
      <c r="G45" s="12"/>
      <c r="H45" s="13"/>
      <c r="I45" s="13"/>
      <c r="J45" s="13"/>
      <c r="K45" s="12"/>
      <c r="L45" s="13"/>
      <c r="M45" s="13"/>
      <c r="N45" s="13"/>
      <c r="O45" s="13"/>
      <c r="P45" s="13"/>
      <c r="Q45" s="27"/>
      <c r="R45" s="15"/>
      <c r="S45" s="13"/>
      <c r="T45" s="11"/>
    </row>
    <row r="46" spans="1:20" ht="15" x14ac:dyDescent="0.25">
      <c r="A46" s="10">
        <v>19</v>
      </c>
      <c r="B46" s="11" t="s">
        <v>71</v>
      </c>
      <c r="C46" s="10" t="s">
        <v>48</v>
      </c>
      <c r="D46" s="10" t="s">
        <v>72</v>
      </c>
      <c r="E46" s="10" t="s">
        <v>26</v>
      </c>
      <c r="F46" s="10" t="s">
        <v>113</v>
      </c>
      <c r="G46" s="12">
        <v>132326.16</v>
      </c>
      <c r="H46" s="13">
        <v>19709.29</v>
      </c>
      <c r="I46" s="13">
        <v>25</v>
      </c>
      <c r="J46" s="13">
        <v>3797.76</v>
      </c>
      <c r="K46" s="12">
        <f>G46*K12</f>
        <v>9395.1573599999992</v>
      </c>
      <c r="L46" s="13">
        <v>647.14</v>
      </c>
      <c r="M46" s="13">
        <v>4022.72</v>
      </c>
      <c r="N46" s="13">
        <f>+G46*N12</f>
        <v>9381.9247440000017</v>
      </c>
      <c r="O46" s="13">
        <v>60580.33</v>
      </c>
      <c r="P46" s="13">
        <v>20588.750791999999</v>
      </c>
      <c r="Q46" s="27">
        <f>+H46+J46+M46+O46</f>
        <v>88110.1</v>
      </c>
      <c r="R46" s="15">
        <f>K46+N46</f>
        <v>18777.082104000001</v>
      </c>
      <c r="S46" s="13">
        <f>G46-Q46</f>
        <v>44216.06</v>
      </c>
      <c r="T46" s="11">
        <v>111</v>
      </c>
    </row>
    <row r="47" spans="1:20" ht="15" x14ac:dyDescent="0.25">
      <c r="A47" s="10">
        <v>20</v>
      </c>
      <c r="B47" s="11" t="s">
        <v>30</v>
      </c>
      <c r="C47" s="10" t="s">
        <v>31</v>
      </c>
      <c r="D47" s="10" t="s">
        <v>32</v>
      </c>
      <c r="E47" s="10" t="s">
        <v>26</v>
      </c>
      <c r="F47" s="10" t="s">
        <v>112</v>
      </c>
      <c r="G47" s="12">
        <v>102866.5</v>
      </c>
      <c r="H47" s="13">
        <v>12779.64</v>
      </c>
      <c r="I47" s="13">
        <v>25</v>
      </c>
      <c r="J47" s="13">
        <v>2952.27</v>
      </c>
      <c r="K47" s="12" t="e">
        <f>G47*#REF!</f>
        <v>#REF!</v>
      </c>
      <c r="L47" s="13">
        <v>647.14</v>
      </c>
      <c r="M47" s="13">
        <v>3127.14</v>
      </c>
      <c r="N47" s="13" t="e">
        <f>G47*#REF!</f>
        <v>#REF!</v>
      </c>
      <c r="O47" s="13">
        <v>3760</v>
      </c>
      <c r="P47" s="13">
        <v>13401.136500000001</v>
      </c>
      <c r="Q47" s="27">
        <f>+H47+J47+M47+O47</f>
        <v>22619.05</v>
      </c>
      <c r="R47" s="15"/>
      <c r="S47" s="13">
        <f>G47-Q47</f>
        <v>80247.45</v>
      </c>
      <c r="T47" s="11"/>
    </row>
    <row r="48" spans="1:20" ht="15" x14ac:dyDescent="0.25">
      <c r="A48" s="10"/>
      <c r="B48" s="11"/>
      <c r="C48" s="10"/>
      <c r="D48" s="10"/>
      <c r="E48" s="10"/>
      <c r="F48" s="10"/>
      <c r="G48" s="12"/>
      <c r="H48" s="13"/>
      <c r="I48" s="13"/>
      <c r="J48" s="13"/>
      <c r="K48" s="12"/>
      <c r="L48" s="13"/>
      <c r="M48" s="13"/>
      <c r="N48" s="13"/>
      <c r="O48" s="13"/>
      <c r="P48" s="13"/>
      <c r="Q48" s="27"/>
      <c r="R48" s="15"/>
      <c r="S48" s="13"/>
      <c r="T48" s="11"/>
    </row>
    <row r="49" spans="1:20" ht="15" customHeight="1" x14ac:dyDescent="0.25">
      <c r="A49" s="59" t="s">
        <v>89</v>
      </c>
      <c r="B49" s="59"/>
      <c r="C49" s="59"/>
      <c r="D49" s="5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5" x14ac:dyDescent="0.25">
      <c r="A50" s="10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5" x14ac:dyDescent="0.25">
      <c r="A51" s="10">
        <v>21</v>
      </c>
      <c r="B51" s="11" t="s">
        <v>29</v>
      </c>
      <c r="C51" s="10" t="s">
        <v>54</v>
      </c>
      <c r="D51" s="10" t="s">
        <v>55</v>
      </c>
      <c r="E51" s="10" t="s">
        <v>27</v>
      </c>
      <c r="F51" s="10" t="s">
        <v>113</v>
      </c>
      <c r="G51" s="12">
        <v>132426.16</v>
      </c>
      <c r="H51" s="13">
        <v>19435.28</v>
      </c>
      <c r="I51" s="13">
        <v>25</v>
      </c>
      <c r="J51" s="13">
        <v>3800.63</v>
      </c>
      <c r="K51" s="12">
        <f>G51*K12</f>
        <v>9402.2573599999996</v>
      </c>
      <c r="L51" s="13">
        <v>647.14</v>
      </c>
      <c r="M51" s="13">
        <v>4025.76</v>
      </c>
      <c r="N51" s="13">
        <f>G51*N12</f>
        <v>9389.0147440000001</v>
      </c>
      <c r="O51" s="13">
        <v>6116.19</v>
      </c>
      <c r="P51" s="13">
        <v>20588.750791999999</v>
      </c>
      <c r="Q51" s="27">
        <f t="shared" ref="Q51:Q52" si="9">+H51+J51+M51+O51</f>
        <v>33377.86</v>
      </c>
      <c r="R51" s="15">
        <f t="shared" ref="R51" si="10">K51+N51</f>
        <v>18791.272104</v>
      </c>
      <c r="S51" s="13">
        <f t="shared" ref="S51" si="11">G51-Q51</f>
        <v>99048.3</v>
      </c>
      <c r="T51" s="11">
        <v>111</v>
      </c>
    </row>
    <row r="52" spans="1:20" ht="15" x14ac:dyDescent="0.25">
      <c r="A52" s="32">
        <v>22</v>
      </c>
      <c r="B52" s="11" t="s">
        <v>36</v>
      </c>
      <c r="C52" s="10" t="s">
        <v>31</v>
      </c>
      <c r="D52" s="10" t="s">
        <v>32</v>
      </c>
      <c r="E52" s="10" t="s">
        <v>27</v>
      </c>
      <c r="F52" s="10" t="s">
        <v>113</v>
      </c>
      <c r="G52" s="12">
        <v>102151.5</v>
      </c>
      <c r="H52" s="13">
        <v>12611.45</v>
      </c>
      <c r="I52" s="13">
        <v>25</v>
      </c>
      <c r="J52" s="13">
        <v>2931.75</v>
      </c>
      <c r="K52" s="12">
        <f>G52*K12</f>
        <v>7252.7564999999995</v>
      </c>
      <c r="L52" s="13">
        <v>647.14</v>
      </c>
      <c r="M52" s="15">
        <v>3105.41</v>
      </c>
      <c r="N52" s="13">
        <f>G52*N12</f>
        <v>7242.5413500000004</v>
      </c>
      <c r="O52" s="13">
        <v>3573.37</v>
      </c>
      <c r="P52" s="13">
        <v>13401.136500000001</v>
      </c>
      <c r="Q52" s="27">
        <f t="shared" si="9"/>
        <v>22221.98</v>
      </c>
      <c r="R52" s="15">
        <f>K52+N52</f>
        <v>14495.297849999999</v>
      </c>
      <c r="S52" s="13">
        <f>G52-Q52</f>
        <v>79929.52</v>
      </c>
      <c r="T52" s="11">
        <v>111</v>
      </c>
    </row>
    <row r="53" spans="1:20" ht="15" x14ac:dyDescent="0.25">
      <c r="A53" s="32"/>
      <c r="B53" s="11"/>
      <c r="C53" s="11"/>
      <c r="D53" s="11"/>
      <c r="E53" s="14"/>
      <c r="F53" s="14"/>
      <c r="G53" s="12"/>
      <c r="H53" s="13"/>
      <c r="I53" s="13"/>
      <c r="J53" s="13"/>
      <c r="K53" s="12"/>
      <c r="L53" s="13"/>
      <c r="M53" s="15"/>
      <c r="N53" s="13"/>
      <c r="O53" s="13"/>
      <c r="P53" s="13"/>
      <c r="Q53" s="27"/>
      <c r="R53" s="15"/>
      <c r="S53" s="13"/>
      <c r="T53" s="11"/>
    </row>
    <row r="54" spans="1:20" ht="15" customHeight="1" x14ac:dyDescent="0.25">
      <c r="A54" s="59" t="s">
        <v>73</v>
      </c>
      <c r="B54" s="59"/>
      <c r="C54" s="59"/>
      <c r="D54" s="5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5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30" x14ac:dyDescent="0.25">
      <c r="A56" s="10">
        <v>23</v>
      </c>
      <c r="B56" s="11" t="s">
        <v>37</v>
      </c>
      <c r="C56" s="10" t="s">
        <v>76</v>
      </c>
      <c r="D56" s="54" t="s">
        <v>74</v>
      </c>
      <c r="E56" s="10" t="s">
        <v>27</v>
      </c>
      <c r="F56" s="10" t="s">
        <v>113</v>
      </c>
      <c r="G56" s="12">
        <v>132726.16</v>
      </c>
      <c r="H56" s="13">
        <v>19803.38</v>
      </c>
      <c r="I56" s="13">
        <v>25</v>
      </c>
      <c r="J56" s="13">
        <v>3809.24</v>
      </c>
      <c r="K56" s="12">
        <f>G56*K12</f>
        <v>9423.5573599999989</v>
      </c>
      <c r="L56" s="13">
        <v>647.14</v>
      </c>
      <c r="M56" s="13">
        <v>4034.88</v>
      </c>
      <c r="N56" s="13">
        <f>G56*N12</f>
        <v>9410.2847440000005</v>
      </c>
      <c r="O56" s="13">
        <v>1057.08</v>
      </c>
      <c r="P56" s="13">
        <v>20588.750791999999</v>
      </c>
      <c r="Q56" s="27">
        <f>+H56+J56+M56+O56</f>
        <v>28704.58</v>
      </c>
      <c r="R56" s="15">
        <f>K56+N56</f>
        <v>18833.842103999999</v>
      </c>
      <c r="S56" s="13">
        <f>G56-Q56</f>
        <v>104021.58</v>
      </c>
      <c r="T56" s="11">
        <v>111</v>
      </c>
    </row>
    <row r="57" spans="1:20" ht="15" x14ac:dyDescent="0.25">
      <c r="A57" s="10"/>
      <c r="B57" s="11"/>
      <c r="C57" s="11"/>
      <c r="D57" s="11"/>
      <c r="E57" s="14"/>
      <c r="F57" s="14"/>
      <c r="G57" s="12"/>
      <c r="H57" s="13"/>
      <c r="I57" s="13"/>
      <c r="J57" s="13"/>
      <c r="K57" s="12"/>
      <c r="L57" s="13"/>
      <c r="M57" s="13"/>
      <c r="N57" s="13"/>
      <c r="O57" s="13"/>
      <c r="P57" s="13"/>
      <c r="Q57" s="27"/>
      <c r="R57" s="15"/>
      <c r="S57" s="13"/>
      <c r="T57" s="11"/>
    </row>
    <row r="58" spans="1:20" ht="15" customHeight="1" x14ac:dyDescent="0.25">
      <c r="A58" s="59" t="s">
        <v>119</v>
      </c>
      <c r="B58" s="59"/>
      <c r="C58" s="59"/>
      <c r="D58" s="5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5" x14ac:dyDescent="0.25">
      <c r="A59" s="10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5" x14ac:dyDescent="0.25">
      <c r="A60" s="10">
        <v>24</v>
      </c>
      <c r="B60" s="11" t="s">
        <v>28</v>
      </c>
      <c r="C60" s="10" t="s">
        <v>52</v>
      </c>
      <c r="D60" s="10" t="s">
        <v>53</v>
      </c>
      <c r="E60" s="10" t="s">
        <v>26</v>
      </c>
      <c r="F60" s="10" t="s">
        <v>113</v>
      </c>
      <c r="G60" s="12">
        <v>132126.16</v>
      </c>
      <c r="H60" s="13">
        <v>19662.240000000002</v>
      </c>
      <c r="I60" s="13">
        <v>25</v>
      </c>
      <c r="J60" s="13">
        <v>3792.02</v>
      </c>
      <c r="K60" s="12">
        <v>3792.02</v>
      </c>
      <c r="L60" s="13">
        <v>647.14</v>
      </c>
      <c r="M60" s="13">
        <v>4016.64</v>
      </c>
      <c r="N60" s="13">
        <f>G60*N12</f>
        <v>9367.7447440000014</v>
      </c>
      <c r="O60" s="13">
        <v>13131.92</v>
      </c>
      <c r="P60" s="13">
        <v>20588.750791999999</v>
      </c>
      <c r="Q60" s="27">
        <f>+H60+J60+M60+O60</f>
        <v>40602.82</v>
      </c>
      <c r="R60" s="15">
        <f>K60+N60</f>
        <v>13159.764744000002</v>
      </c>
      <c r="S60" s="13">
        <f>G60-Q60</f>
        <v>91523.34</v>
      </c>
      <c r="T60" s="11">
        <v>111</v>
      </c>
    </row>
    <row r="61" spans="1:20" ht="15" x14ac:dyDescent="0.25">
      <c r="A61" s="10">
        <v>25</v>
      </c>
      <c r="B61" s="11" t="s">
        <v>51</v>
      </c>
      <c r="C61" s="10" t="s">
        <v>31</v>
      </c>
      <c r="D61" s="10" t="s">
        <v>32</v>
      </c>
      <c r="E61" s="10" t="s">
        <v>26</v>
      </c>
      <c r="F61" s="10" t="s">
        <v>113</v>
      </c>
      <c r="G61" s="12">
        <v>102151.5</v>
      </c>
      <c r="H61" s="13">
        <v>12611.45</v>
      </c>
      <c r="I61" s="13">
        <v>25</v>
      </c>
      <c r="J61" s="13">
        <v>2931.75</v>
      </c>
      <c r="K61" s="12">
        <f>G61*K12</f>
        <v>7252.7564999999995</v>
      </c>
      <c r="L61" s="13">
        <v>647.14</v>
      </c>
      <c r="M61" s="13">
        <v>3105.41</v>
      </c>
      <c r="N61" s="13">
        <f>G61*N12</f>
        <v>7242.5413500000004</v>
      </c>
      <c r="O61" s="13">
        <v>9681.2999999999993</v>
      </c>
      <c r="P61" s="13">
        <v>13401.136500000001</v>
      </c>
      <c r="Q61" s="27">
        <f>+H61+J61+M61+O61</f>
        <v>28329.91</v>
      </c>
      <c r="R61" s="15">
        <f>K61+N61</f>
        <v>14495.297849999999</v>
      </c>
      <c r="S61" s="13">
        <f>G61-Q61</f>
        <v>73821.59</v>
      </c>
      <c r="T61" s="11">
        <v>111</v>
      </c>
    </row>
    <row r="62" spans="1:20" ht="15" x14ac:dyDescent="0.25">
      <c r="A62" s="10"/>
      <c r="B62" s="11"/>
      <c r="C62" s="14"/>
      <c r="D62" s="11"/>
      <c r="E62" s="11"/>
      <c r="F62" s="11"/>
      <c r="G62" s="12"/>
      <c r="H62" s="13"/>
      <c r="I62" s="13"/>
      <c r="J62" s="13"/>
      <c r="K62" s="12"/>
      <c r="L62" s="13"/>
      <c r="M62" s="13"/>
      <c r="N62" s="13"/>
      <c r="O62" s="13"/>
      <c r="P62" s="13"/>
      <c r="Q62" s="27"/>
      <c r="R62" s="15"/>
      <c r="S62" s="13"/>
      <c r="T62" s="11"/>
    </row>
    <row r="63" spans="1:20" ht="15" customHeight="1" x14ac:dyDescent="0.25">
      <c r="A63" s="60" t="s">
        <v>120</v>
      </c>
      <c r="B63" s="60"/>
      <c r="C63" s="60"/>
      <c r="D63" s="60"/>
      <c r="E63" s="11"/>
      <c r="F63" s="11"/>
      <c r="G63" s="12"/>
      <c r="H63" s="13"/>
      <c r="I63" s="13"/>
      <c r="J63" s="13"/>
      <c r="K63" s="12"/>
      <c r="L63" s="13"/>
      <c r="M63" s="15"/>
      <c r="N63" s="13"/>
      <c r="O63" s="13"/>
      <c r="P63" s="13"/>
      <c r="Q63" s="27"/>
      <c r="R63" s="15"/>
      <c r="S63" s="13"/>
      <c r="T63" s="11"/>
    </row>
    <row r="64" spans="1:20" ht="15" x14ac:dyDescent="0.25">
      <c r="A64" s="10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15" x14ac:dyDescent="0.25">
      <c r="A65" s="32">
        <v>26</v>
      </c>
      <c r="B65" s="29" t="s">
        <v>103</v>
      </c>
      <c r="C65" s="10" t="s">
        <v>126</v>
      </c>
      <c r="D65" s="10" t="s">
        <v>125</v>
      </c>
      <c r="E65" s="32" t="s">
        <v>27</v>
      </c>
      <c r="F65" s="10" t="s">
        <v>112</v>
      </c>
      <c r="G65" s="12">
        <v>150000</v>
      </c>
      <c r="H65" s="29">
        <v>23569.09</v>
      </c>
      <c r="I65" s="13">
        <v>25</v>
      </c>
      <c r="J65" s="13">
        <v>4305</v>
      </c>
      <c r="K65" s="29">
        <v>10650</v>
      </c>
      <c r="L65" s="13">
        <v>647.14</v>
      </c>
      <c r="M65" s="13">
        <v>4560</v>
      </c>
      <c r="N65" s="13">
        <v>9355.34</v>
      </c>
      <c r="O65" s="29">
        <v>2532.62</v>
      </c>
      <c r="P65" s="13">
        <f>J65+M65</f>
        <v>8865</v>
      </c>
      <c r="Q65" s="27">
        <f>+H65+J65+M65+O65</f>
        <v>34966.71</v>
      </c>
      <c r="R65" s="15">
        <f>J65+M65</f>
        <v>8865</v>
      </c>
      <c r="S65" s="13">
        <f>G65-Q65</f>
        <v>115033.29000000001</v>
      </c>
      <c r="T65" s="29"/>
    </row>
    <row r="66" spans="1:20" ht="15" x14ac:dyDescent="0.25">
      <c r="A66" s="37"/>
      <c r="B66" s="38"/>
      <c r="C66" s="39"/>
      <c r="D66" s="38"/>
      <c r="E66" s="38"/>
      <c r="F66" s="38"/>
      <c r="G66" s="33"/>
      <c r="H66" s="38"/>
      <c r="I66" s="34"/>
      <c r="J66" s="34"/>
      <c r="K66" s="38"/>
      <c r="L66" s="34"/>
      <c r="M66" s="34"/>
      <c r="N66" s="34"/>
      <c r="O66" s="38"/>
      <c r="P66" s="34"/>
      <c r="Q66" s="36"/>
      <c r="R66" s="35"/>
      <c r="S66" s="34"/>
      <c r="T66" s="38"/>
    </row>
    <row r="67" spans="1:20" ht="15" x14ac:dyDescent="0.25">
      <c r="A67" s="37"/>
      <c r="B67" s="38"/>
      <c r="C67" s="39"/>
      <c r="D67" s="38"/>
      <c r="E67" s="38"/>
      <c r="F67" s="38"/>
      <c r="G67" s="33"/>
      <c r="H67" s="38"/>
      <c r="I67" s="38"/>
      <c r="J67" s="34"/>
      <c r="K67" s="38"/>
      <c r="L67" s="34"/>
      <c r="M67" s="34"/>
      <c r="N67" s="34"/>
      <c r="O67" s="38"/>
      <c r="P67" s="34"/>
      <c r="Q67" s="36"/>
      <c r="R67" s="35"/>
      <c r="S67" s="34"/>
      <c r="T67" s="38"/>
    </row>
    <row r="68" spans="1:20" ht="15" x14ac:dyDescent="0.25">
      <c r="A68" s="16"/>
      <c r="B68" s="17" t="s">
        <v>63</v>
      </c>
      <c r="C68" s="17"/>
      <c r="D68" s="18"/>
      <c r="E68" s="18"/>
      <c r="F68" s="55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1:20" ht="15" x14ac:dyDescent="0.25">
      <c r="A69" s="3"/>
      <c r="B69" s="20" t="s">
        <v>88</v>
      </c>
      <c r="C69" s="20"/>
      <c r="D69" s="20"/>
      <c r="E69" s="3"/>
      <c r="F69" s="3"/>
      <c r="G69" s="21"/>
      <c r="H69" s="21"/>
      <c r="I69" s="21"/>
      <c r="J69" s="22"/>
      <c r="K69" s="22"/>
      <c r="L69" s="22"/>
      <c r="M69" s="22"/>
      <c r="N69" s="22"/>
      <c r="O69" s="3"/>
      <c r="P69" s="3"/>
      <c r="Q69" s="19"/>
      <c r="R69" s="19"/>
      <c r="S69" s="19"/>
      <c r="T69" s="19"/>
    </row>
    <row r="70" spans="1:20" ht="15" x14ac:dyDescent="0.25">
      <c r="A70" s="3"/>
      <c r="B70" s="20" t="s">
        <v>90</v>
      </c>
      <c r="C70" s="20"/>
      <c r="D70" s="20"/>
      <c r="E70" s="3"/>
      <c r="F70" s="3"/>
      <c r="G70" s="21"/>
      <c r="H70" s="21"/>
      <c r="I70" s="21"/>
      <c r="J70" s="22"/>
      <c r="K70" s="22"/>
      <c r="L70" s="22"/>
      <c r="M70" s="22"/>
      <c r="N70" s="22"/>
      <c r="O70" s="3"/>
      <c r="P70" s="3"/>
      <c r="Q70" s="19"/>
      <c r="R70" s="19"/>
      <c r="S70" s="19"/>
      <c r="T70" s="19"/>
    </row>
    <row r="71" spans="1:20" ht="15" x14ac:dyDescent="0.25">
      <c r="A71" s="3"/>
      <c r="B71" s="20" t="s">
        <v>91</v>
      </c>
      <c r="C71" s="20"/>
      <c r="D71" s="20"/>
      <c r="E71" s="3"/>
      <c r="F71" s="3"/>
      <c r="G71" s="21"/>
      <c r="H71" s="21"/>
      <c r="I71" s="21"/>
      <c r="J71" s="22"/>
      <c r="K71" s="22"/>
      <c r="L71" s="22"/>
      <c r="M71" s="22"/>
      <c r="N71" s="22"/>
      <c r="O71" s="3"/>
      <c r="P71" s="3"/>
      <c r="Q71" s="19"/>
      <c r="R71" s="19"/>
      <c r="S71" s="19"/>
      <c r="T71" s="19"/>
    </row>
    <row r="72" spans="1:20" ht="13.5" customHeight="1" x14ac:dyDescent="0.25">
      <c r="A72" s="3"/>
      <c r="B72" s="20" t="s">
        <v>92</v>
      </c>
      <c r="C72" s="20"/>
      <c r="D72" s="20"/>
      <c r="E72" s="20"/>
      <c r="F72" s="20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</row>
    <row r="73" spans="1:20" ht="15" x14ac:dyDescent="0.25">
      <c r="A73" s="3"/>
      <c r="B73" s="20" t="s">
        <v>62</v>
      </c>
      <c r="C73" s="20"/>
      <c r="D73" s="20"/>
      <c r="E73" s="20"/>
      <c r="F73" s="20"/>
      <c r="G73" s="20"/>
      <c r="H73" s="20"/>
      <c r="I73" s="20"/>
      <c r="J73" s="23"/>
      <c r="K73" s="23"/>
      <c r="L73" s="20"/>
      <c r="M73" s="23"/>
      <c r="N73" s="23"/>
      <c r="O73" s="23"/>
      <c r="P73" s="23"/>
      <c r="Q73" s="23"/>
      <c r="R73" s="23"/>
      <c r="S73" s="23"/>
      <c r="T73" s="23"/>
    </row>
    <row r="74" spans="1:20" ht="15" x14ac:dyDescent="0.25">
      <c r="A74" s="3"/>
      <c r="B74" s="20" t="s">
        <v>47</v>
      </c>
      <c r="C74" s="20"/>
      <c r="D74" s="20"/>
      <c r="E74" s="20"/>
      <c r="F74" s="20"/>
      <c r="G74" s="20"/>
      <c r="H74" s="23"/>
      <c r="I74" s="20"/>
      <c r="J74" s="23"/>
      <c r="K74" s="23"/>
      <c r="L74" s="20"/>
      <c r="M74" s="23"/>
      <c r="N74" s="23"/>
      <c r="O74" s="23"/>
      <c r="P74" s="23"/>
      <c r="Q74" s="23"/>
      <c r="R74" s="23"/>
      <c r="S74" s="23"/>
      <c r="T74" s="23"/>
    </row>
    <row r="75" spans="1:20" ht="15" x14ac:dyDescent="0.25">
      <c r="A75" s="3"/>
      <c r="B75" s="20"/>
      <c r="C75" s="20"/>
      <c r="D75" s="20"/>
      <c r="E75" s="20"/>
      <c r="F75" s="20"/>
      <c r="G75" s="20"/>
      <c r="H75" s="23"/>
      <c r="I75" s="20"/>
      <c r="J75" s="23"/>
      <c r="K75" s="23"/>
      <c r="L75" s="20"/>
      <c r="M75" s="23"/>
      <c r="N75" s="23"/>
      <c r="O75" s="23"/>
      <c r="P75" s="23"/>
      <c r="Q75" s="23"/>
      <c r="R75" s="23"/>
      <c r="S75" s="23"/>
      <c r="T75" s="23"/>
    </row>
    <row r="76" spans="1:20" ht="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" x14ac:dyDescent="0.25">
      <c r="A77" s="3"/>
      <c r="B77" s="24" t="s">
        <v>122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" x14ac:dyDescent="0.25">
      <c r="A78" s="3"/>
      <c r="B78" s="24" t="s">
        <v>77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" x14ac:dyDescent="0.25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" x14ac:dyDescent="0.25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" x14ac:dyDescent="0.25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" x14ac:dyDescent="0.25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" x14ac:dyDescent="0.25">
      <c r="A85" s="3"/>
      <c r="B85" s="3" t="s">
        <v>78</v>
      </c>
      <c r="C85" s="3"/>
      <c r="D85" s="3"/>
      <c r="E85" s="3"/>
      <c r="F85" s="3"/>
      <c r="G85" s="3" t="s">
        <v>79</v>
      </c>
      <c r="H85" s="3"/>
      <c r="I85" s="3"/>
      <c r="J85" s="3"/>
      <c r="K85" s="3"/>
      <c r="L85" s="3"/>
      <c r="M85" s="3"/>
      <c r="N85" s="57" t="s">
        <v>84</v>
      </c>
      <c r="O85" s="57"/>
      <c r="P85" s="57"/>
      <c r="Q85" s="57"/>
      <c r="R85" s="3"/>
      <c r="S85" s="3"/>
      <c r="T85" s="3"/>
    </row>
    <row r="86" spans="1:20" ht="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ht="15" x14ac:dyDescent="0.25">
      <c r="A87" s="3"/>
      <c r="B87" s="3" t="s">
        <v>81</v>
      </c>
      <c r="C87" s="3"/>
      <c r="D87" s="3"/>
      <c r="E87" s="3"/>
      <c r="F87" s="3"/>
      <c r="G87" s="3" t="s">
        <v>82</v>
      </c>
      <c r="H87" s="3"/>
      <c r="I87" s="3"/>
      <c r="J87" s="3"/>
      <c r="K87" s="3"/>
      <c r="L87" s="3"/>
      <c r="M87" s="3"/>
      <c r="N87" s="58" t="s">
        <v>85</v>
      </c>
      <c r="O87" s="58"/>
      <c r="P87" s="58"/>
      <c r="Q87" s="58"/>
      <c r="R87" s="58"/>
      <c r="S87" s="3"/>
      <c r="T87" s="3"/>
    </row>
    <row r="88" spans="1:20" ht="15" x14ac:dyDescent="0.25">
      <c r="A88" s="3"/>
      <c r="B88" s="25" t="s">
        <v>93</v>
      </c>
      <c r="C88" s="3"/>
      <c r="D88" s="3"/>
      <c r="E88" s="3"/>
      <c r="F88" s="3"/>
      <c r="G88" s="56" t="s">
        <v>115</v>
      </c>
      <c r="H88" s="56"/>
      <c r="I88" s="56"/>
      <c r="J88" s="3"/>
      <c r="K88" s="3"/>
      <c r="L88" s="3"/>
      <c r="M88" s="3"/>
      <c r="N88" s="56" t="s">
        <v>100</v>
      </c>
      <c r="O88" s="56"/>
      <c r="P88" s="56"/>
      <c r="Q88" s="56"/>
      <c r="R88" s="57"/>
      <c r="S88" s="57"/>
      <c r="T88" s="3"/>
    </row>
    <row r="89" spans="1:20" ht="15" x14ac:dyDescent="0.25">
      <c r="A89" s="3"/>
      <c r="B89" s="26" t="s">
        <v>94</v>
      </c>
      <c r="C89" s="3"/>
      <c r="D89" s="3"/>
      <c r="E89" s="3"/>
      <c r="F89" s="3"/>
      <c r="G89" s="58" t="s">
        <v>83</v>
      </c>
      <c r="H89" s="58"/>
      <c r="I89" s="58"/>
      <c r="J89" s="3"/>
      <c r="K89" s="3"/>
      <c r="L89" s="3"/>
      <c r="M89" s="3"/>
      <c r="N89" s="58" t="s">
        <v>96</v>
      </c>
      <c r="O89" s="58"/>
      <c r="P89" s="58"/>
      <c r="Q89" s="58"/>
      <c r="R89" s="58"/>
      <c r="S89" s="3"/>
      <c r="T89" s="3"/>
    </row>
  </sheetData>
  <mergeCells count="23">
    <mergeCell ref="A54:D54"/>
    <mergeCell ref="A58:D58"/>
    <mergeCell ref="A63:D63"/>
    <mergeCell ref="A21:D21"/>
    <mergeCell ref="A1:T1"/>
    <mergeCell ref="A8:T8"/>
    <mergeCell ref="A2:T2"/>
    <mergeCell ref="M10:N10"/>
    <mergeCell ref="A29:D29"/>
    <mergeCell ref="A25:D25"/>
    <mergeCell ref="A40:D40"/>
    <mergeCell ref="A44:D44"/>
    <mergeCell ref="A49:D49"/>
    <mergeCell ref="P11:P12"/>
    <mergeCell ref="I11:I12"/>
    <mergeCell ref="G11:G12"/>
    <mergeCell ref="N88:Q88"/>
    <mergeCell ref="N85:Q85"/>
    <mergeCell ref="N89:R89"/>
    <mergeCell ref="N87:R87"/>
    <mergeCell ref="G88:I88"/>
    <mergeCell ref="G89:I89"/>
    <mergeCell ref="R88:S88"/>
  </mergeCells>
  <pageMargins left="0.25" right="0.25" top="0.75" bottom="0.75" header="0.3" footer="0.3"/>
  <pageSetup paperSize="5" scale="45" fitToHeight="0" pageOrder="overThenDown" orientation="landscape" r:id="rId1"/>
  <rowBreaks count="1" manualBreakCount="1"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2021-08-11T16:06:54Z</cp:lastPrinted>
  <dcterms:created xsi:type="dcterms:W3CDTF">2017-03-16T20:18:07Z</dcterms:created>
  <dcterms:modified xsi:type="dcterms:W3CDTF">2021-11-29T20:03:12Z</dcterms:modified>
</cp:coreProperties>
</file>