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FIJOS\2024\"/>
    </mc:Choice>
  </mc:AlternateContent>
  <xr:revisionPtr revIDLastSave="0" documentId="8_{671FDB5A-279C-4636-8626-CF784B6BE2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FIJO!$A$1:$T$94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1" l="1"/>
  <c r="K20" i="1"/>
  <c r="R20" i="1" s="1"/>
  <c r="Q20" i="1"/>
  <c r="S20" i="1" s="1"/>
  <c r="P20" i="1"/>
  <c r="J64" i="1"/>
  <c r="N64" i="1"/>
  <c r="K64" i="1"/>
  <c r="N59" i="1"/>
  <c r="M59" i="1"/>
  <c r="K59" i="1"/>
  <c r="J59" i="1"/>
  <c r="N55" i="1"/>
  <c r="M55" i="1"/>
  <c r="K55" i="1"/>
  <c r="J55" i="1"/>
  <c r="M51" i="1"/>
  <c r="J51" i="1"/>
  <c r="N46" i="1"/>
  <c r="M46" i="1"/>
  <c r="N47" i="1"/>
  <c r="M47" i="1"/>
  <c r="K47" i="1"/>
  <c r="J47" i="1"/>
  <c r="K46" i="1"/>
  <c r="J46" i="1"/>
  <c r="N42" i="1"/>
  <c r="M42" i="1"/>
  <c r="K42" i="1"/>
  <c r="J42" i="1"/>
  <c r="N28" i="1"/>
  <c r="M28" i="1"/>
  <c r="K28" i="1"/>
  <c r="J28" i="1"/>
  <c r="M24" i="1"/>
  <c r="J24" i="1"/>
  <c r="M35" i="1"/>
  <c r="M38" i="1"/>
  <c r="M32" i="1"/>
  <c r="Q32" i="1" s="1"/>
  <c r="S32" i="1" s="1"/>
  <c r="K39" i="1"/>
  <c r="K33" i="1"/>
  <c r="K34" i="1"/>
  <c r="K35" i="1"/>
  <c r="K36" i="1"/>
  <c r="K37" i="1"/>
  <c r="K38" i="1"/>
  <c r="K32" i="1"/>
  <c r="R32" i="1"/>
  <c r="P32" i="1"/>
  <c r="Q64" i="1" l="1"/>
  <c r="S64" i="1" s="1"/>
  <c r="Q37" i="1"/>
  <c r="Q36" i="1"/>
  <c r="Q14" i="1"/>
  <c r="R19" i="1"/>
  <c r="Q19" i="1"/>
  <c r="S19" i="1" s="1"/>
  <c r="P19" i="1"/>
  <c r="R47" i="1"/>
  <c r="O65" i="1"/>
  <c r="L65" i="1"/>
  <c r="I65" i="1"/>
  <c r="H65" i="1"/>
  <c r="G65" i="1"/>
  <c r="Q47" i="1" l="1"/>
  <c r="S47" i="1" s="1"/>
  <c r="Q42" i="1"/>
  <c r="Q51" i="1"/>
  <c r="Q17" i="1"/>
  <c r="R18" i="1"/>
  <c r="Q18" i="1"/>
  <c r="S18" i="1" s="1"/>
  <c r="P18" i="1"/>
  <c r="Q60" i="1"/>
  <c r="Q28" i="1"/>
  <c r="S28" i="1" s="1"/>
  <c r="P28" i="1"/>
  <c r="R16" i="1"/>
  <c r="Q16" i="1"/>
  <c r="S16" i="1" s="1"/>
  <c r="P16" i="1"/>
  <c r="R28" i="1" l="1"/>
  <c r="J35" i="1" l="1"/>
  <c r="S17" i="1"/>
  <c r="P17" i="1" l="1"/>
  <c r="P39" i="1"/>
  <c r="P64" i="1"/>
  <c r="R39" i="1"/>
  <c r="Q39" i="1"/>
  <c r="S39" i="1" s="1"/>
  <c r="R64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59" i="1" l="1"/>
  <c r="Q55" i="1"/>
  <c r="Q46" i="1"/>
  <c r="Q34" i="1"/>
  <c r="J33" i="1"/>
  <c r="Q33" i="1" s="1"/>
  <c r="J38" i="1"/>
  <c r="N24" i="1"/>
  <c r="K24" i="1"/>
  <c r="Q35" i="1" l="1"/>
  <c r="S35" i="1" s="1"/>
  <c r="Q24" i="1" l="1"/>
  <c r="S24" i="1" s="1"/>
  <c r="J65" i="1"/>
  <c r="Q38" i="1"/>
  <c r="M65" i="1" l="1"/>
  <c r="Q65" i="1"/>
  <c r="S38" i="1"/>
  <c r="R24" i="1" l="1"/>
  <c r="P24" i="1"/>
  <c r="P65" i="1" s="1"/>
  <c r="S59" i="1" l="1"/>
  <c r="S51" i="1"/>
  <c r="S46" i="1"/>
  <c r="S34" i="1"/>
  <c r="S55" i="1"/>
  <c r="S36" i="1"/>
  <c r="S37" i="1"/>
  <c r="S60" i="1"/>
  <c r="K60" i="1"/>
  <c r="K51" i="1"/>
  <c r="N37" i="1"/>
  <c r="N60" i="1"/>
  <c r="N36" i="1"/>
  <c r="N35" i="1"/>
  <c r="N34" i="1"/>
  <c r="N51" i="1"/>
  <c r="N33" i="1"/>
  <c r="K65" i="1" l="1"/>
  <c r="N65" i="1"/>
  <c r="S33" i="1"/>
  <c r="S65" i="1" s="1"/>
  <c r="R36" i="1"/>
  <c r="R33" i="1"/>
  <c r="R51" i="1"/>
  <c r="R60" i="1"/>
  <c r="R37" i="1"/>
  <c r="R34" i="1"/>
  <c r="R59" i="1"/>
  <c r="R46" i="1"/>
  <c r="R35" i="1"/>
  <c r="R55" i="1"/>
  <c r="R65" i="1" l="1"/>
</calcChain>
</file>

<file path=xl/sharedStrings.xml><?xml version="1.0" encoding="utf-8"?>
<sst xmlns="http://schemas.openxmlformats.org/spreadsheetml/2006/main" count="190" uniqueCount="123">
  <si>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</si>
  <si>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</si>
  <si>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</si>
  <si>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</si>
  <si>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</si>
  <si>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</si>
  <si>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</si>
  <si>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</si>
  <si>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</si>
  <si>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</si>
  <si>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</si>
  <si>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</si>
  <si>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</si>
  <si>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</si>
  <si>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</si>
  <si>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</si>
  <si>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</si>
  <si>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</si>
  <si>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</si>
  <si>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</si>
  <si>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</si>
  <si>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</si>
  <si>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</si>
  <si>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</si>
  <si>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</si>
  <si>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</si>
  <si>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</si>
  <si>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</si>
  <si>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</si>
  <si>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</si>
  <si>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</si>
  <si>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</si>
  <si>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</si>
  <si>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</si>
  <si>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</si>
  <si>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</si>
  <si>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</si>
  <si>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</si>
  <si>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</si>
  <si>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</si>
  <si>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</si>
  <si>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</si>
  <si>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</si>
  <si>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</si>
  <si>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</si>
  <si>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</si>
  <si>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</si>
  <si>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</si>
  <si>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</si>
  <si>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</si>
  <si>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</si>
  <si>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</si>
  <si>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</si>
  <si>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</si>
  <si>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</si>
  <si>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</si>
  <si>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</si>
  <si>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</si>
  <si>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</si>
  <si>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</si>
  <si>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</si>
  <si>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</si>
  <si>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</si>
  <si>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</si>
  <si>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</si>
  <si>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</si>
  <si>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</si>
  <si>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</si>
  <si>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</si>
  <si>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</si>
  <si>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</si>
  <si>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</si>
  <si>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</si>
  <si>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</si>
  <si>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</si>
  <si>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</si>
  <si>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</si>
  <si>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</si>
  <si>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</si>
  <si>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</si>
  <si>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</si>
  <si>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</si>
  <si>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</si>
  <si>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</si>
  <si>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</si>
  <si>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</si>
  <si>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</si>
  <si>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</si>
  <si>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</si>
  <si>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</si>
  <si>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</si>
  <si>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</si>
  <si>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</si>
  <si>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</si>
  <si>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</si>
  <si>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</si>
  <si>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</si>
  <si>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</si>
  <si>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</si>
  <si>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</si>
  <si>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</si>
  <si>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</si>
  <si>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</si>
  <si>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</si>
  <si>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</si>
  <si>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</si>
  <si>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</si>
  <si>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</si>
  <si>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</si>
  <si>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</si>
  <si>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</si>
  <si>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</si>
  <si>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</si>
  <si>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</si>
  <si>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</si>
  <si>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</si>
  <si>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</si>
  <si>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</si>
  <si>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</si>
  <si>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</si>
  <si>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</si>
  <si>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NOMINA SUELDOS CORRESPONDIENTE A ENERO 2024: EMPLEADOS FIJOS</t>
  </si>
  <si>
    <t>CERTIFICO QUE ESTA NOMINA DE PAGO QUE CONSTA DE  **2** HOJAS, ESTA CORRECTA Y COMPLETA Y QUE LAS PERSONAS ENUMERADAS EN LA MISMA SON LAS QUE AL 25 DE ENERO 2024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</si>
</sst>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89"/>
  <sheetViews>
    <sheetView tabSelected="1" view="pageBreakPreview" zoomScale="40" zoomScaleNormal="71" zoomScaleSheetLayoutView="40" workbookViewId="0">
      <pane ySplit="12" topLeftCell="A13" activePane="bottomLeft" state="frozen"/>
      <selection pane="bottomLeft" activeCell="M73" sqref="M73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61.5" x14ac:dyDescent="0.9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2" t="s">
        <v>121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4" t="s">
        <v>3</v>
      </c>
      <c r="N10" s="65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56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91</v>
      </c>
      <c r="G11" s="68" t="s">
        <v>42</v>
      </c>
      <c r="H11" s="13" t="s">
        <v>10</v>
      </c>
      <c r="I11" s="67" t="s">
        <v>72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7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8"/>
      <c r="H12" s="16" t="s">
        <v>21</v>
      </c>
      <c r="I12" s="67"/>
      <c r="J12" s="17">
        <v>2.87E-2</v>
      </c>
      <c r="K12" s="17">
        <v>7.0999999999999994E-2</v>
      </c>
      <c r="L12" s="17" t="s">
        <v>47</v>
      </c>
      <c r="M12" s="17">
        <v>3.04E-2</v>
      </c>
      <c r="N12" s="17">
        <v>7.0900000000000005E-2</v>
      </c>
      <c r="O12" s="13" t="s">
        <v>22</v>
      </c>
      <c r="P12" s="67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69" t="s">
        <v>39</v>
      </c>
      <c r="C13" s="70"/>
      <c r="D13" s="7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79</v>
      </c>
      <c r="C14" s="20" t="s">
        <v>39</v>
      </c>
      <c r="D14" s="20" t="s">
        <v>80</v>
      </c>
      <c r="E14" s="20" t="s">
        <v>27</v>
      </c>
      <c r="F14" s="20" t="s">
        <v>92</v>
      </c>
      <c r="G14" s="22">
        <v>240000</v>
      </c>
      <c r="H14" s="23">
        <v>45439.519999999997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5685.41</v>
      </c>
      <c r="N14" s="24">
        <v>11530.11</v>
      </c>
      <c r="O14" s="24">
        <f>200+5144.25</f>
        <v>5344.25</v>
      </c>
      <c r="P14" s="24">
        <f t="shared" ref="P14:P20" si="0">J14+M14</f>
        <v>12573.41</v>
      </c>
      <c r="Q14" s="25">
        <f>+H14+I14+J14+M14+O14</f>
        <v>63382.179999999993</v>
      </c>
      <c r="R14" s="23">
        <f>K14+N14</f>
        <v>28570.11</v>
      </c>
      <c r="S14" s="24">
        <f>G14-Q14</f>
        <v>176617.82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81</v>
      </c>
      <c r="C15" s="20" t="s">
        <v>39</v>
      </c>
      <c r="D15" s="20" t="s">
        <v>82</v>
      </c>
      <c r="E15" s="20" t="s">
        <v>77</v>
      </c>
      <c r="F15" s="20" t="s">
        <v>93</v>
      </c>
      <c r="G15" s="22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24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88</v>
      </c>
      <c r="C16" s="20" t="s">
        <v>39</v>
      </c>
      <c r="D16" s="20" t="s">
        <v>82</v>
      </c>
      <c r="E16" s="20" t="s">
        <v>77</v>
      </c>
      <c r="F16" s="20" t="s">
        <v>93</v>
      </c>
      <c r="G16" s="22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1644.23</v>
      </c>
      <c r="P16" s="24">
        <f t="shared" si="0"/>
        <v>7801.2000000000007</v>
      </c>
      <c r="Q16" s="25">
        <f>+H16+J16+M16+O16</f>
        <v>29078</v>
      </c>
      <c r="R16" s="23">
        <f t="shared" ref="R16" si="1">K16+N16</f>
        <v>18730.8</v>
      </c>
      <c r="S16" s="24">
        <f t="shared" ref="S16" si="2">G16-Q16</f>
        <v>102922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87</v>
      </c>
      <c r="C17" s="20" t="s">
        <v>39</v>
      </c>
      <c r="D17" s="20" t="s">
        <v>43</v>
      </c>
      <c r="E17" s="20" t="s">
        <v>77</v>
      </c>
      <c r="F17" s="20" t="s">
        <v>93</v>
      </c>
      <c r="G17" s="22">
        <v>131951.16</v>
      </c>
      <c r="H17" s="24">
        <v>19242.97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11678.33</v>
      </c>
      <c r="P17" s="24">
        <f t="shared" si="0"/>
        <v>7798.32</v>
      </c>
      <c r="Q17" s="25">
        <f>+H17+J17+M17+O17</f>
        <v>38719.620000000003</v>
      </c>
      <c r="R17" s="23">
        <f>K17+N17</f>
        <v>18723.870000000003</v>
      </c>
      <c r="S17" s="24">
        <f t="shared" ref="S17:S20" si="3">G17-Q17</f>
        <v>93231.540000000008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89</v>
      </c>
      <c r="C18" s="20" t="s">
        <v>39</v>
      </c>
      <c r="D18" s="20" t="s">
        <v>90</v>
      </c>
      <c r="E18" s="20" t="s">
        <v>77</v>
      </c>
      <c r="F18" s="20" t="s">
        <v>92</v>
      </c>
      <c r="G18" s="22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1644.23</v>
      </c>
      <c r="P18" s="24">
        <f t="shared" si="0"/>
        <v>4137</v>
      </c>
      <c r="Q18" s="25">
        <f>+H18+J18+M18+O18</f>
        <v>11149.71</v>
      </c>
      <c r="R18" s="23">
        <f>K18+N18</f>
        <v>9933</v>
      </c>
      <c r="S18" s="24">
        <f t="shared" si="3"/>
        <v>58850.29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111</v>
      </c>
      <c r="C19" s="20" t="s">
        <v>39</v>
      </c>
      <c r="D19" s="20" t="s">
        <v>82</v>
      </c>
      <c r="E19" s="20" t="s">
        <v>77</v>
      </c>
      <c r="F19" s="20" t="s">
        <v>92</v>
      </c>
      <c r="G19" s="22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225</v>
      </c>
      <c r="P19" s="24">
        <f t="shared" si="0"/>
        <v>7798.32</v>
      </c>
      <c r="Q19" s="25">
        <f>+H19+J19+M19+O19</f>
        <v>27644.400000000001</v>
      </c>
      <c r="R19" s="23">
        <f>K19+N19</f>
        <v>18723.870000000003</v>
      </c>
      <c r="S19" s="24">
        <f t="shared" si="3"/>
        <v>104306.76000000001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86</v>
      </c>
      <c r="C20" s="20" t="s">
        <v>39</v>
      </c>
      <c r="D20" s="20" t="s">
        <v>85</v>
      </c>
      <c r="E20" s="20" t="s">
        <v>27</v>
      </c>
      <c r="F20" s="20" t="s">
        <v>92</v>
      </c>
      <c r="G20" s="22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22">
        <v>480</v>
      </c>
      <c r="M20" s="23">
        <v>1216</v>
      </c>
      <c r="N20" s="24">
        <v>2836</v>
      </c>
      <c r="O20" s="24">
        <v>4588.6000000000004</v>
      </c>
      <c r="P20" s="24">
        <f t="shared" si="0"/>
        <v>2364</v>
      </c>
      <c r="Q20" s="25">
        <f>+H20+J20+M20+O20</f>
        <v>7395.25</v>
      </c>
      <c r="R20" s="23">
        <f t="shared" ref="R20" si="4">K20+N20</f>
        <v>5676</v>
      </c>
      <c r="S20" s="24">
        <f t="shared" si="3"/>
        <v>32604.75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6" t="s">
        <v>95</v>
      </c>
      <c r="B22" s="66"/>
      <c r="C22" s="66"/>
      <c r="D22" s="66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49</v>
      </c>
      <c r="C24" s="20" t="s">
        <v>108</v>
      </c>
      <c r="D24" s="20" t="s">
        <v>50</v>
      </c>
      <c r="E24" s="20" t="s">
        <v>27</v>
      </c>
      <c r="F24" s="20" t="s">
        <v>93</v>
      </c>
      <c r="G24" s="22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17177.18</v>
      </c>
      <c r="P24" s="24">
        <f>J24+L24</f>
        <v>1975</v>
      </c>
      <c r="Q24" s="25">
        <f>+H24+J24+M24+O24</f>
        <v>21986.18</v>
      </c>
      <c r="R24" s="23">
        <f>J24+M24</f>
        <v>2955</v>
      </c>
      <c r="S24" s="24">
        <f>+G24-Q24</f>
        <v>28013.82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6" t="s">
        <v>96</v>
      </c>
      <c r="B26" s="66"/>
      <c r="C26" s="66"/>
      <c r="D26" s="66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38</v>
      </c>
      <c r="C28" s="20" t="s">
        <v>58</v>
      </c>
      <c r="D28" s="20" t="s">
        <v>115</v>
      </c>
      <c r="E28" s="20" t="s">
        <v>27</v>
      </c>
      <c r="F28" s="20" t="s">
        <v>92</v>
      </c>
      <c r="G28" s="22">
        <v>50000</v>
      </c>
      <c r="H28" s="24">
        <v>0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17461.09</v>
      </c>
      <c r="P28" s="24">
        <f>J28+M28</f>
        <v>2955</v>
      </c>
      <c r="Q28" s="25">
        <f>+H28+J28+M28+O28</f>
        <v>20416.09</v>
      </c>
      <c r="R28" s="23">
        <f>K28+N28</f>
        <v>7095</v>
      </c>
      <c r="S28" s="24">
        <f>+G28-Q28</f>
        <v>29583.91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6" t="s">
        <v>59</v>
      </c>
      <c r="B30" s="66"/>
      <c r="C30" s="66"/>
      <c r="D30" s="66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51</v>
      </c>
      <c r="C32" s="20" t="s">
        <v>57</v>
      </c>
      <c r="D32" s="20" t="s">
        <v>114</v>
      </c>
      <c r="E32" s="20" t="s">
        <v>77</v>
      </c>
      <c r="F32" s="20" t="s">
        <v>92</v>
      </c>
      <c r="G32" s="22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1398.95</v>
      </c>
      <c r="P32" s="24">
        <f>J32+L32</f>
        <v>4712.5</v>
      </c>
      <c r="Q32" s="25">
        <f>+H32+I32+J32+M32+O32</f>
        <v>30329.34</v>
      </c>
      <c r="R32" s="23">
        <f>K32+L32+N32</f>
        <v>20220.900000000001</v>
      </c>
      <c r="S32" s="24">
        <f>G32-Q32</f>
        <v>106670.66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57</v>
      </c>
      <c r="D33" s="20" t="s">
        <v>55</v>
      </c>
      <c r="E33" s="20" t="s">
        <v>26</v>
      </c>
      <c r="F33" s="20" t="s">
        <v>92</v>
      </c>
      <c r="G33" s="22">
        <v>75000</v>
      </c>
      <c r="H33" s="24">
        <v>5993.89</v>
      </c>
      <c r="I33" s="24">
        <v>25</v>
      </c>
      <c r="J33" s="24">
        <f>G33*J12</f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13147.57</v>
      </c>
      <c r="P33" s="24">
        <v>13726.05</v>
      </c>
      <c r="Q33" s="25">
        <f>+H33+J33+M33+O33</f>
        <v>23573.96</v>
      </c>
      <c r="R33" s="23">
        <f t="shared" ref="R33:R39" si="5">K33+N33</f>
        <v>10642.5</v>
      </c>
      <c r="S33" s="24">
        <f t="shared" ref="S33:S37" si="6">G33-Q33</f>
        <v>51426.04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57</v>
      </c>
      <c r="D34" s="20" t="s">
        <v>120</v>
      </c>
      <c r="E34" s="20" t="s">
        <v>26</v>
      </c>
      <c r="F34" s="20" t="s">
        <v>92</v>
      </c>
      <c r="G34" s="22">
        <v>50000</v>
      </c>
      <c r="H34" s="24">
        <v>1617.13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13123.76</v>
      </c>
      <c r="P34" s="24">
        <v>9044.4639999999999</v>
      </c>
      <c r="Q34" s="25">
        <f>+H34+J34+M34+O34</f>
        <v>17695.89</v>
      </c>
      <c r="R34" s="23">
        <f t="shared" si="5"/>
        <v>7095</v>
      </c>
      <c r="S34" s="24">
        <f t="shared" si="6"/>
        <v>32304.11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48</v>
      </c>
      <c r="C35" s="20" t="s">
        <v>57</v>
      </c>
      <c r="D35" s="20" t="s">
        <v>33</v>
      </c>
      <c r="E35" s="20" t="s">
        <v>54</v>
      </c>
      <c r="F35" s="20" t="s">
        <v>92</v>
      </c>
      <c r="G35" s="22">
        <v>21000</v>
      </c>
      <c r="H35" s="24">
        <v>0</v>
      </c>
      <c r="I35" s="24">
        <v>25</v>
      </c>
      <c r="J35" s="24">
        <f>G35*J12</f>
        <v>602.70000000000005</v>
      </c>
      <c r="K35" s="22">
        <f>G35*K12</f>
        <v>1490.9999999999998</v>
      </c>
      <c r="L35" s="24">
        <v>211.2</v>
      </c>
      <c r="M35" s="23">
        <f>G35*M12</f>
        <v>638.4</v>
      </c>
      <c r="N35" s="24">
        <f>G35*N12</f>
        <v>1488.9</v>
      </c>
      <c r="O35" s="24">
        <v>2018.95</v>
      </c>
      <c r="P35" s="24">
        <v>2633.0420000000004</v>
      </c>
      <c r="Q35" s="25">
        <f>+H35+J35+M35+O35</f>
        <v>3260.05</v>
      </c>
      <c r="R35" s="23">
        <f t="shared" si="5"/>
        <v>2979.8999999999996</v>
      </c>
      <c r="S35" s="24">
        <f t="shared" si="6"/>
        <v>17739.95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36</v>
      </c>
      <c r="C36" s="20" t="s">
        <v>57</v>
      </c>
      <c r="D36" s="20" t="s">
        <v>116</v>
      </c>
      <c r="E36" s="20" t="s">
        <v>26</v>
      </c>
      <c r="F36" s="20" t="s">
        <v>92</v>
      </c>
      <c r="G36" s="22">
        <v>50000</v>
      </c>
      <c r="H36" s="24">
        <v>1854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3275.3</v>
      </c>
      <c r="P36" s="24">
        <v>6360</v>
      </c>
      <c r="Q36" s="25">
        <f>+H36+J36+M36+O36</f>
        <v>8084.3</v>
      </c>
      <c r="R36" s="23">
        <f t="shared" si="5"/>
        <v>7095</v>
      </c>
      <c r="S36" s="24">
        <f t="shared" si="6"/>
        <v>41915.699999999997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37</v>
      </c>
      <c r="C37" s="20" t="s">
        <v>57</v>
      </c>
      <c r="D37" s="20" t="s">
        <v>116</v>
      </c>
      <c r="E37" s="20" t="s">
        <v>26</v>
      </c>
      <c r="F37" s="20" t="s">
        <v>92</v>
      </c>
      <c r="G37" s="22">
        <v>50000</v>
      </c>
      <c r="H37" s="24">
        <v>1617.38</v>
      </c>
      <c r="I37" s="24">
        <v>25</v>
      </c>
      <c r="J37" s="24">
        <v>1435</v>
      </c>
      <c r="K37" s="22">
        <f>G37*K12</f>
        <v>3549.9999999999995</v>
      </c>
      <c r="L37" s="24">
        <v>480</v>
      </c>
      <c r="M37" s="23">
        <v>1520</v>
      </c>
      <c r="N37" s="24">
        <f>G37*N12</f>
        <v>3545.0000000000005</v>
      </c>
      <c r="O37" s="24">
        <v>25915.91</v>
      </c>
      <c r="P37" s="24">
        <v>5300</v>
      </c>
      <c r="Q37" s="25">
        <f>+H37+J37+M37+O37</f>
        <v>30488.29</v>
      </c>
      <c r="R37" s="23">
        <f t="shared" si="5"/>
        <v>7095</v>
      </c>
      <c r="S37" s="24">
        <f t="shared" si="6"/>
        <v>19511.71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73</v>
      </c>
      <c r="C38" s="20" t="s">
        <v>57</v>
      </c>
      <c r="D38" s="20" t="s">
        <v>35</v>
      </c>
      <c r="E38" s="20" t="s">
        <v>54</v>
      </c>
      <c r="F38" s="20" t="s">
        <v>93</v>
      </c>
      <c r="G38" s="22">
        <v>22000</v>
      </c>
      <c r="H38" s="24">
        <v>0</v>
      </c>
      <c r="I38" s="24">
        <v>25</v>
      </c>
      <c r="J38" s="24">
        <f>G38*J12</f>
        <v>631.4</v>
      </c>
      <c r="K38" s="22">
        <f>G38*K12</f>
        <v>1561.9999999999998</v>
      </c>
      <c r="L38" s="22">
        <v>264</v>
      </c>
      <c r="M38" s="23">
        <f>G38*M12</f>
        <v>668.8</v>
      </c>
      <c r="N38" s="24">
        <v>1559.8</v>
      </c>
      <c r="O38" s="24">
        <v>8250.2099999999991</v>
      </c>
      <c r="P38" s="24">
        <v>4260</v>
      </c>
      <c r="Q38" s="25">
        <f>+J38+M38+O38</f>
        <v>9550.41</v>
      </c>
      <c r="R38" s="23">
        <v>3078</v>
      </c>
      <c r="S38" s="24">
        <f>G38-Q38</f>
        <v>12449.59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84</v>
      </c>
      <c r="C39" s="20" t="s">
        <v>57</v>
      </c>
      <c r="D39" s="20" t="s">
        <v>33</v>
      </c>
      <c r="E39" s="20" t="s">
        <v>54</v>
      </c>
      <c r="F39" s="20" t="s">
        <v>92</v>
      </c>
      <c r="G39" s="22">
        <v>21000</v>
      </c>
      <c r="H39" s="24">
        <v>0</v>
      </c>
      <c r="I39" s="24">
        <v>25</v>
      </c>
      <c r="J39" s="24">
        <v>602.70000000000005</v>
      </c>
      <c r="K39" s="22">
        <f>+G39*K12</f>
        <v>1490.9999999999998</v>
      </c>
      <c r="L39" s="22">
        <v>211.2</v>
      </c>
      <c r="M39" s="23">
        <v>638.4</v>
      </c>
      <c r="N39" s="24">
        <v>1247.8399999999999</v>
      </c>
      <c r="O39" s="24">
        <v>4066.82</v>
      </c>
      <c r="P39" s="24">
        <f t="shared" ref="P39" si="7">J39+M39</f>
        <v>1241.0999999999999</v>
      </c>
      <c r="Q39" s="25">
        <f t="shared" ref="Q39" si="8">+J39+M39+O39</f>
        <v>5307.92</v>
      </c>
      <c r="R39" s="23">
        <f t="shared" si="5"/>
        <v>2738.8399999999997</v>
      </c>
      <c r="S39" s="24">
        <f t="shared" ref="S39" si="9">G39-Q39</f>
        <v>15692.08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6" t="s">
        <v>97</v>
      </c>
      <c r="B41" s="66"/>
      <c r="C41" s="66"/>
      <c r="D41" s="66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107</v>
      </c>
      <c r="C42" s="20" t="s">
        <v>100</v>
      </c>
      <c r="D42" s="20" t="s">
        <v>117</v>
      </c>
      <c r="E42" s="20" t="s">
        <v>77</v>
      </c>
      <c r="F42" s="20" t="s">
        <v>93</v>
      </c>
      <c r="G42" s="22">
        <v>132426.16</v>
      </c>
      <c r="H42" s="24">
        <v>19354.7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9681.83</v>
      </c>
      <c r="P42" s="24">
        <f>J42+M42</f>
        <v>7826.3860559999994</v>
      </c>
      <c r="Q42" s="25">
        <f>+H42+J42+M42+O42</f>
        <v>36862.916056000002</v>
      </c>
      <c r="R42" s="23">
        <f>K42+N42</f>
        <v>18791.272104</v>
      </c>
      <c r="S42" s="24">
        <f>G42-Q42</f>
        <v>95563.243944000002</v>
      </c>
      <c r="T42" s="26">
        <v>111</v>
      </c>
    </row>
    <row r="43" spans="1:20" s="12" customFormat="1" ht="27" customHeight="1" x14ac:dyDescent="0.45">
      <c r="A43" s="20"/>
      <c r="B43" s="26"/>
      <c r="C43" s="26"/>
      <c r="D43" s="26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66" t="s">
        <v>63</v>
      </c>
      <c r="B44" s="66"/>
      <c r="C44" s="66"/>
      <c r="D44" s="6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8"/>
      <c r="B45" s="28"/>
      <c r="C45" s="28"/>
      <c r="D45" s="2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0">
        <v>19</v>
      </c>
      <c r="B46" s="26" t="s">
        <v>60</v>
      </c>
      <c r="C46" s="20" t="s">
        <v>41</v>
      </c>
      <c r="D46" s="20" t="s">
        <v>41</v>
      </c>
      <c r="E46" s="20" t="s">
        <v>26</v>
      </c>
      <c r="F46" s="20" t="s">
        <v>93</v>
      </c>
      <c r="G46" s="22">
        <v>137000</v>
      </c>
      <c r="H46" s="24">
        <v>20808.689999999999</v>
      </c>
      <c r="I46" s="24">
        <v>25</v>
      </c>
      <c r="J46" s="24">
        <f>+G46*J12</f>
        <v>3931.9</v>
      </c>
      <c r="K46" s="22">
        <f>+G46*K12</f>
        <v>9727</v>
      </c>
      <c r="L46" s="24">
        <v>780.6</v>
      </c>
      <c r="M46" s="24">
        <f>+G46*M12</f>
        <v>4164.8</v>
      </c>
      <c r="N46" s="24">
        <f>+G46*N12</f>
        <v>9713.3000000000011</v>
      </c>
      <c r="O46" s="24">
        <v>69108.649999999994</v>
      </c>
      <c r="P46" s="24">
        <v>20588.750791999999</v>
      </c>
      <c r="Q46" s="25">
        <f>+H46+J46+M46+O46</f>
        <v>98014.04</v>
      </c>
      <c r="R46" s="23">
        <f>K46+N46</f>
        <v>19440.300000000003</v>
      </c>
      <c r="S46" s="24">
        <f>G46-Q46</f>
        <v>38985.960000000006</v>
      </c>
      <c r="T46" s="26">
        <v>111</v>
      </c>
    </row>
    <row r="47" spans="1:20" s="12" customFormat="1" ht="27" customHeight="1" x14ac:dyDescent="0.45">
      <c r="A47" s="20">
        <v>20</v>
      </c>
      <c r="B47" s="26" t="s">
        <v>30</v>
      </c>
      <c r="C47" s="20" t="s">
        <v>103</v>
      </c>
      <c r="D47" s="20" t="s">
        <v>31</v>
      </c>
      <c r="E47" s="20" t="s">
        <v>26</v>
      </c>
      <c r="F47" s="20" t="s">
        <v>92</v>
      </c>
      <c r="G47" s="22">
        <v>102866.5</v>
      </c>
      <c r="H47" s="24">
        <v>12779.64</v>
      </c>
      <c r="I47" s="24">
        <v>25</v>
      </c>
      <c r="J47" s="24">
        <f>+G47*J12</f>
        <v>2952.2685499999998</v>
      </c>
      <c r="K47" s="22">
        <f>+G47*K12</f>
        <v>7303.5214999999989</v>
      </c>
      <c r="L47" s="24">
        <v>780.6</v>
      </c>
      <c r="M47" s="24">
        <f>+G47*M12</f>
        <v>3127.1415999999999</v>
      </c>
      <c r="N47" s="24">
        <f>+G47*N12</f>
        <v>7293.2348500000007</v>
      </c>
      <c r="O47" s="24">
        <v>4363.45</v>
      </c>
      <c r="P47" s="24">
        <v>13401.136500000001</v>
      </c>
      <c r="Q47" s="25">
        <f>+H47+J47+M47+O47</f>
        <v>23222.50015</v>
      </c>
      <c r="R47" s="23">
        <f>K47+N47</f>
        <v>14596.75635</v>
      </c>
      <c r="S47" s="24">
        <f>G47-Q47</f>
        <v>79643.999849999993</v>
      </c>
      <c r="T47" s="26"/>
    </row>
    <row r="48" spans="1:20" s="12" customFormat="1" ht="27" customHeight="1" x14ac:dyDescent="0.45">
      <c r="A48" s="20"/>
      <c r="B48" s="26"/>
      <c r="C48" s="20"/>
      <c r="D48" s="20"/>
      <c r="E48" s="20"/>
      <c r="F48" s="20"/>
      <c r="G48" s="22"/>
      <c r="H48" s="24"/>
      <c r="I48" s="24"/>
      <c r="J48" s="24"/>
      <c r="K48" s="22"/>
      <c r="L48" s="24"/>
      <c r="M48" s="24"/>
      <c r="N48" s="24"/>
      <c r="O48" s="24"/>
      <c r="P48" s="24"/>
      <c r="Q48" s="25"/>
      <c r="R48" s="23"/>
      <c r="S48" s="24"/>
      <c r="T48" s="26"/>
    </row>
    <row r="49" spans="1:20" s="12" customFormat="1" ht="27" customHeight="1" x14ac:dyDescent="0.45">
      <c r="A49" s="75" t="s">
        <v>75</v>
      </c>
      <c r="B49" s="75"/>
      <c r="C49" s="75"/>
      <c r="D49" s="75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>
        <v>21</v>
      </c>
      <c r="B51" s="26" t="s">
        <v>29</v>
      </c>
      <c r="C51" s="20" t="s">
        <v>45</v>
      </c>
      <c r="D51" s="20" t="s">
        <v>46</v>
      </c>
      <c r="E51" s="20" t="s">
        <v>27</v>
      </c>
      <c r="F51" s="20" t="s">
        <v>93</v>
      </c>
      <c r="G51" s="22">
        <v>137000</v>
      </c>
      <c r="H51" s="24">
        <v>20808.689999999999</v>
      </c>
      <c r="I51" s="24">
        <v>25</v>
      </c>
      <c r="J51" s="24">
        <f>+G51*J12</f>
        <v>3931.9</v>
      </c>
      <c r="K51" s="22">
        <f>G51*K12</f>
        <v>9727</v>
      </c>
      <c r="L51" s="24">
        <v>780.6</v>
      </c>
      <c r="M51" s="24">
        <f>+G51*M12</f>
        <v>4164.8</v>
      </c>
      <c r="N51" s="24">
        <f>G51*N12</f>
        <v>9713.3000000000011</v>
      </c>
      <c r="O51" s="24">
        <v>5753.47</v>
      </c>
      <c r="P51" s="24">
        <v>20588.750791999999</v>
      </c>
      <c r="Q51" s="25">
        <f t="shared" ref="Q51" si="10">+H51+J51+M51+O51</f>
        <v>34658.86</v>
      </c>
      <c r="R51" s="23">
        <f t="shared" ref="R51" si="11">K51+N51</f>
        <v>19440.300000000003</v>
      </c>
      <c r="S51" s="24">
        <f t="shared" ref="S51" si="12">G51-Q51</f>
        <v>102341.14</v>
      </c>
      <c r="T51" s="26">
        <v>111</v>
      </c>
    </row>
    <row r="52" spans="1:20" s="12" customFormat="1" ht="27" customHeight="1" x14ac:dyDescent="0.45">
      <c r="A52" s="36"/>
      <c r="B52" s="26"/>
      <c r="C52" s="26"/>
      <c r="D52" s="26"/>
      <c r="E52" s="21"/>
      <c r="F52" s="21"/>
      <c r="G52" s="22"/>
      <c r="H52" s="24"/>
      <c r="I52" s="24"/>
      <c r="J52" s="24"/>
      <c r="K52" s="22"/>
      <c r="L52" s="24"/>
      <c r="M52" s="23"/>
      <c r="N52" s="24"/>
      <c r="O52" s="24"/>
      <c r="P52" s="24"/>
      <c r="Q52" s="25"/>
      <c r="R52" s="23"/>
      <c r="S52" s="24"/>
      <c r="T52" s="26"/>
    </row>
    <row r="53" spans="1:20" s="12" customFormat="1" ht="27" customHeight="1" x14ac:dyDescent="0.45">
      <c r="A53" s="75" t="s">
        <v>61</v>
      </c>
      <c r="B53" s="75"/>
      <c r="C53" s="75"/>
      <c r="D53" s="7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4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20">
        <v>22</v>
      </c>
      <c r="B55" s="26" t="s">
        <v>34</v>
      </c>
      <c r="C55" s="20" t="s">
        <v>64</v>
      </c>
      <c r="D55" s="37" t="s">
        <v>62</v>
      </c>
      <c r="E55" s="20" t="s">
        <v>27</v>
      </c>
      <c r="F55" s="20" t="s">
        <v>93</v>
      </c>
      <c r="G55" s="22">
        <v>137000</v>
      </c>
      <c r="H55" s="24">
        <v>20808.689999999999</v>
      </c>
      <c r="I55" s="24">
        <v>25</v>
      </c>
      <c r="J55" s="24">
        <f>+G55*J12</f>
        <v>3931.9</v>
      </c>
      <c r="K55" s="22">
        <f>+G55*K12</f>
        <v>9727</v>
      </c>
      <c r="L55" s="24">
        <v>780.6</v>
      </c>
      <c r="M55" s="24">
        <f>+G55*M12</f>
        <v>4164.8</v>
      </c>
      <c r="N55" s="24">
        <f>+G55*N12</f>
        <v>9713.3000000000011</v>
      </c>
      <c r="O55" s="24">
        <v>1140.29</v>
      </c>
      <c r="P55" s="24">
        <v>20588.750791999999</v>
      </c>
      <c r="Q55" s="25">
        <f>+H55+J55+M55+O55</f>
        <v>30045.68</v>
      </c>
      <c r="R55" s="23">
        <f>K55+N55</f>
        <v>19440.300000000003</v>
      </c>
      <c r="S55" s="24">
        <f>G55-Q55</f>
        <v>106954.32</v>
      </c>
      <c r="T55" s="26">
        <v>111</v>
      </c>
    </row>
    <row r="56" spans="1:20" s="12" customFormat="1" ht="27" customHeight="1" x14ac:dyDescent="0.45">
      <c r="A56" s="20"/>
      <c r="B56" s="26"/>
      <c r="C56" s="26"/>
      <c r="D56" s="26"/>
      <c r="E56" s="21"/>
      <c r="F56" s="21"/>
      <c r="G56" s="22"/>
      <c r="H56" s="24"/>
      <c r="I56" s="24"/>
      <c r="J56" s="24"/>
      <c r="K56" s="22"/>
      <c r="L56" s="24"/>
      <c r="M56" s="24"/>
      <c r="N56" s="24"/>
      <c r="O56" s="24"/>
      <c r="P56" s="24"/>
      <c r="Q56" s="25"/>
      <c r="R56" s="23"/>
      <c r="S56" s="24"/>
      <c r="T56" s="26"/>
    </row>
    <row r="57" spans="1:20" s="12" customFormat="1" ht="27" customHeight="1" x14ac:dyDescent="0.45">
      <c r="A57" s="75" t="s">
        <v>98</v>
      </c>
      <c r="B57" s="75"/>
      <c r="C57" s="75"/>
      <c r="D57" s="75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45">
      <c r="A58" s="2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>
        <v>23</v>
      </c>
      <c r="B59" s="26" t="s">
        <v>28</v>
      </c>
      <c r="C59" s="20" t="s">
        <v>113</v>
      </c>
      <c r="D59" s="20" t="s">
        <v>112</v>
      </c>
      <c r="E59" s="20" t="s">
        <v>26</v>
      </c>
      <c r="F59" s="20" t="s">
        <v>93</v>
      </c>
      <c r="G59" s="22">
        <v>137000</v>
      </c>
      <c r="H59" s="24">
        <v>20808.689999999999</v>
      </c>
      <c r="I59" s="24">
        <v>25</v>
      </c>
      <c r="J59" s="24">
        <f>+G59*J12</f>
        <v>3931.9</v>
      </c>
      <c r="K59" s="22">
        <f>+G59*K12</f>
        <v>9727</v>
      </c>
      <c r="L59" s="24">
        <v>780.6</v>
      </c>
      <c r="M59" s="24">
        <f>+G59*M12</f>
        <v>4164.8</v>
      </c>
      <c r="N59" s="24">
        <f>+G59*N12</f>
        <v>9713.3000000000011</v>
      </c>
      <c r="O59" s="24">
        <v>14829.39</v>
      </c>
      <c r="P59" s="24">
        <v>20588.750791999999</v>
      </c>
      <c r="Q59" s="25">
        <f>+H59+J59+M59+O59</f>
        <v>43734.78</v>
      </c>
      <c r="R59" s="23">
        <f>K59+N59</f>
        <v>19440.300000000003</v>
      </c>
      <c r="S59" s="24">
        <f>G59-Q59</f>
        <v>93265.22</v>
      </c>
      <c r="T59" s="26">
        <v>111</v>
      </c>
    </row>
    <row r="60" spans="1:20" s="12" customFormat="1" ht="27" customHeight="1" x14ac:dyDescent="0.45">
      <c r="A60" s="20">
        <v>24</v>
      </c>
      <c r="B60" s="26" t="s">
        <v>44</v>
      </c>
      <c r="C60" s="20" t="s">
        <v>113</v>
      </c>
      <c r="D60" s="20" t="s">
        <v>31</v>
      </c>
      <c r="E60" s="20" t="s">
        <v>26</v>
      </c>
      <c r="F60" s="20" t="s">
        <v>93</v>
      </c>
      <c r="G60" s="22">
        <v>102151.5</v>
      </c>
      <c r="H60" s="24">
        <v>12611.45</v>
      </c>
      <c r="I60" s="24">
        <v>25</v>
      </c>
      <c r="J60" s="24">
        <v>2931.75</v>
      </c>
      <c r="K60" s="22">
        <f>G60*K12</f>
        <v>7252.7564999999995</v>
      </c>
      <c r="L60" s="24">
        <v>780.6</v>
      </c>
      <c r="M60" s="24">
        <v>3105.41</v>
      </c>
      <c r="N60" s="24">
        <f>G60*N12</f>
        <v>7242.5413500000004</v>
      </c>
      <c r="O60" s="24">
        <v>11116.88</v>
      </c>
      <c r="P60" s="24">
        <v>13401.136500000001</v>
      </c>
      <c r="Q60" s="25">
        <f>+H60+J60+M60+O60</f>
        <v>29765.489999999998</v>
      </c>
      <c r="R60" s="23">
        <f>K60+N60</f>
        <v>14495.297849999999</v>
      </c>
      <c r="S60" s="24">
        <f>G60-Q60</f>
        <v>72386.010000000009</v>
      </c>
      <c r="T60" s="26">
        <v>111</v>
      </c>
    </row>
    <row r="61" spans="1:20" s="12" customFormat="1" ht="27" customHeight="1" x14ac:dyDescent="0.45">
      <c r="A61" s="20"/>
      <c r="B61" s="26"/>
      <c r="C61" s="21"/>
      <c r="D61" s="26"/>
      <c r="E61" s="26"/>
      <c r="F61" s="26"/>
      <c r="G61" s="22"/>
      <c r="H61" s="24"/>
      <c r="I61" s="24"/>
      <c r="J61" s="24"/>
      <c r="K61" s="22"/>
      <c r="L61" s="24"/>
      <c r="M61" s="24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45">
      <c r="A62" s="66" t="s">
        <v>99</v>
      </c>
      <c r="B62" s="66"/>
      <c r="C62" s="66"/>
      <c r="D62" s="66"/>
      <c r="E62" s="26"/>
      <c r="F62" s="26"/>
      <c r="G62" s="22"/>
      <c r="H62" s="24"/>
      <c r="I62" s="24"/>
      <c r="J62" s="24"/>
      <c r="K62" s="22"/>
      <c r="L62" s="24"/>
      <c r="M62" s="23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2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s="12" customFormat="1" ht="27" customHeight="1" x14ac:dyDescent="0.45">
      <c r="A64" s="36">
        <v>25</v>
      </c>
      <c r="B64" s="34" t="s">
        <v>83</v>
      </c>
      <c r="C64" s="20" t="s">
        <v>101</v>
      </c>
      <c r="D64" s="20" t="s">
        <v>118</v>
      </c>
      <c r="E64" s="36" t="s">
        <v>27</v>
      </c>
      <c r="F64" s="20" t="s">
        <v>92</v>
      </c>
      <c r="G64" s="22">
        <v>167000</v>
      </c>
      <c r="H64" s="34">
        <v>27520.58</v>
      </c>
      <c r="I64" s="24">
        <v>25</v>
      </c>
      <c r="J64" s="24">
        <f>+G64*J12</f>
        <v>4792.8999999999996</v>
      </c>
      <c r="K64" s="59">
        <f>+G64*K12</f>
        <v>11856.999999999998</v>
      </c>
      <c r="L64" s="24">
        <v>780.6</v>
      </c>
      <c r="M64" s="24">
        <v>4943.8</v>
      </c>
      <c r="N64" s="24">
        <f>+G64*N12</f>
        <v>11840.300000000001</v>
      </c>
      <c r="O64" s="34">
        <v>3262.6</v>
      </c>
      <c r="P64" s="24">
        <f>J64+M64</f>
        <v>9736.7000000000007</v>
      </c>
      <c r="Q64" s="25">
        <f>+H64+J64+M64+O64</f>
        <v>40519.880000000005</v>
      </c>
      <c r="R64" s="23">
        <f>J64+M64</f>
        <v>9736.7000000000007</v>
      </c>
      <c r="S64" s="24">
        <f>G64-Q64</f>
        <v>126480.12</v>
      </c>
      <c r="T64" s="34"/>
    </row>
    <row r="65" spans="1:20" s="12" customFormat="1" ht="28.5" x14ac:dyDescent="0.45">
      <c r="A65" s="36"/>
      <c r="B65" s="54" t="s">
        <v>109</v>
      </c>
      <c r="C65" s="21"/>
      <c r="D65" s="34"/>
      <c r="E65" s="34"/>
      <c r="F65" s="34"/>
      <c r="G65" s="29">
        <f>SUM(G14:G64)</f>
        <v>2456297.6399999997</v>
      </c>
      <c r="H65" s="29">
        <f t="shared" ref="H65:S65" si="13">SUM(H14:H64)</f>
        <v>318614.57000000007</v>
      </c>
      <c r="I65" s="29">
        <f t="shared" si="13"/>
        <v>625</v>
      </c>
      <c r="J65" s="29">
        <f t="shared" si="13"/>
        <v>70495.749341999996</v>
      </c>
      <c r="K65" s="29">
        <f t="shared" si="13"/>
        <v>174397.12771999999</v>
      </c>
      <c r="L65" s="29">
        <f t="shared" si="13"/>
        <v>16296.000000000005</v>
      </c>
      <c r="M65" s="29">
        <f t="shared" si="13"/>
        <v>72927.87686400002</v>
      </c>
      <c r="N65" s="29">
        <f t="shared" si="13"/>
        <v>168424.558188</v>
      </c>
      <c r="O65" s="29">
        <f t="shared" si="13"/>
        <v>250441.94000000003</v>
      </c>
      <c r="P65" s="29">
        <f t="shared" si="13"/>
        <v>229198.08822400004</v>
      </c>
      <c r="Q65" s="29">
        <f t="shared" si="13"/>
        <v>712530.136206</v>
      </c>
      <c r="R65" s="29">
        <f t="shared" si="13"/>
        <v>326238.48590799997</v>
      </c>
      <c r="S65" s="29">
        <f t="shared" si="13"/>
        <v>1743767.503794</v>
      </c>
      <c r="T65" s="34"/>
    </row>
    <row r="66" spans="1:20" s="12" customFormat="1" ht="28.5" x14ac:dyDescent="0.45">
      <c r="A66" s="38"/>
      <c r="B66" s="39"/>
      <c r="C66" s="40"/>
      <c r="D66" s="39"/>
      <c r="E66" s="39"/>
      <c r="F66" s="39"/>
      <c r="G66" s="41"/>
      <c r="H66" s="39"/>
      <c r="I66" s="39"/>
      <c r="J66" s="42"/>
      <c r="K66" s="39"/>
      <c r="L66" s="42"/>
      <c r="M66" s="42"/>
      <c r="N66" s="42"/>
      <c r="O66" s="39"/>
      <c r="P66" s="42"/>
      <c r="Q66" s="43"/>
      <c r="R66" s="44"/>
      <c r="S66" s="42"/>
      <c r="T66" s="39"/>
    </row>
    <row r="67" spans="1:20" s="12" customFormat="1" ht="30" customHeight="1" x14ac:dyDescent="0.45">
      <c r="A67" s="45"/>
      <c r="B67" s="46" t="s">
        <v>53</v>
      </c>
      <c r="C67" s="46"/>
      <c r="D67" s="47"/>
      <c r="E67" s="47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1:20" s="12" customFormat="1" ht="30" customHeight="1" x14ac:dyDescent="0.45">
      <c r="B68" s="49" t="s">
        <v>74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45">
      <c r="B69" s="49" t="s">
        <v>104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105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106</v>
      </c>
      <c r="C71" s="49"/>
      <c r="D71" s="49"/>
      <c r="E71" s="49"/>
      <c r="F71" s="49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45">
      <c r="B72" s="49" t="s">
        <v>52</v>
      </c>
      <c r="C72" s="49"/>
      <c r="D72" s="49"/>
      <c r="E72" s="49"/>
      <c r="F72" s="49"/>
      <c r="G72" s="49"/>
      <c r="H72" s="49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40</v>
      </c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/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/>
    <row r="76" spans="1:20" s="12" customFormat="1" ht="30" customHeight="1" x14ac:dyDescent="0.55000000000000004">
      <c r="B76" s="55" t="s">
        <v>122</v>
      </c>
    </row>
    <row r="77" spans="1:20" s="12" customFormat="1" ht="30" customHeight="1" x14ac:dyDescent="0.55000000000000004">
      <c r="B77" s="55" t="s">
        <v>65</v>
      </c>
    </row>
    <row r="78" spans="1:20" s="12" customFormat="1" ht="28.5" x14ac:dyDescent="0.45">
      <c r="B78" s="53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/>
    <row r="83" spans="2:19" s="12" customFormat="1" ht="28.5" x14ac:dyDescent="0.45"/>
    <row r="84" spans="2:19" s="12" customFormat="1" ht="33.75" x14ac:dyDescent="0.5">
      <c r="B84" s="3" t="s">
        <v>66</v>
      </c>
      <c r="G84" s="3" t="s">
        <v>67</v>
      </c>
      <c r="H84" s="3"/>
      <c r="I84" s="3"/>
      <c r="N84" s="73" t="s">
        <v>110</v>
      </c>
      <c r="O84" s="73"/>
      <c r="P84" s="73"/>
      <c r="Q84" s="73"/>
      <c r="R84" s="3"/>
      <c r="S84" s="3"/>
    </row>
    <row r="85" spans="2:19" s="12" customFormat="1" ht="33.75" x14ac:dyDescent="0.5">
      <c r="B85" s="3"/>
      <c r="G85" s="3"/>
      <c r="H85" s="3"/>
      <c r="I85" s="3"/>
      <c r="N85" s="3"/>
      <c r="O85" s="3"/>
      <c r="P85" s="3"/>
      <c r="Q85" s="3"/>
      <c r="R85" s="3"/>
      <c r="S85" s="3"/>
    </row>
    <row r="86" spans="2:19" s="12" customFormat="1" ht="33.75" x14ac:dyDescent="0.5">
      <c r="B86" s="3" t="s">
        <v>68</v>
      </c>
      <c r="G86" s="3" t="s">
        <v>69</v>
      </c>
      <c r="H86" s="3"/>
      <c r="I86" s="3"/>
      <c r="N86" s="74" t="s">
        <v>71</v>
      </c>
      <c r="O86" s="74"/>
      <c r="P86" s="74"/>
      <c r="Q86" s="74"/>
      <c r="R86" s="74"/>
      <c r="S86" s="3"/>
    </row>
    <row r="87" spans="2:19" s="12" customFormat="1" ht="33.75" x14ac:dyDescent="0.5">
      <c r="B87" s="56" t="s">
        <v>76</v>
      </c>
      <c r="G87" s="72" t="s">
        <v>94</v>
      </c>
      <c r="H87" s="72"/>
      <c r="I87" s="72"/>
      <c r="N87" s="58"/>
      <c r="O87" s="72" t="s">
        <v>102</v>
      </c>
      <c r="P87" s="72"/>
      <c r="Q87" s="72"/>
      <c r="R87" s="73"/>
      <c r="S87" s="73"/>
    </row>
    <row r="88" spans="2:19" s="12" customFormat="1" ht="33.75" x14ac:dyDescent="0.5">
      <c r="B88" s="57" t="s">
        <v>119</v>
      </c>
      <c r="G88" s="74" t="s">
        <v>70</v>
      </c>
      <c r="H88" s="74"/>
      <c r="I88" s="74"/>
      <c r="N88" s="74" t="s">
        <v>78</v>
      </c>
      <c r="O88" s="74"/>
      <c r="P88" s="74"/>
      <c r="Q88" s="74"/>
      <c r="R88" s="74"/>
      <c r="S88" s="3"/>
    </row>
    <row r="89" spans="2:19" s="12" customFormat="1" ht="28.5" x14ac:dyDescent="0.45"/>
  </sheetData>
  <mergeCells count="24">
    <mergeCell ref="A53:D53"/>
    <mergeCell ref="A57:D57"/>
    <mergeCell ref="A62:D62"/>
    <mergeCell ref="A22:D22"/>
    <mergeCell ref="A41:D41"/>
    <mergeCell ref="A44:D44"/>
    <mergeCell ref="A49:D49"/>
    <mergeCell ref="O87:Q87"/>
    <mergeCell ref="N84:Q84"/>
    <mergeCell ref="N88:R88"/>
    <mergeCell ref="N86:R86"/>
    <mergeCell ref="G87:I87"/>
    <mergeCell ref="G88:I88"/>
    <mergeCell ref="R87:S87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Contabilidad Coniaf</cp:lastModifiedBy>
  <cp:lastPrinted>2023-10-06T14:47:38Z</cp:lastPrinted>
  <dcterms:created xsi:type="dcterms:W3CDTF">2017-03-16T20:18:07Z</dcterms:created>
  <dcterms:modified xsi:type="dcterms:W3CDTF">2024-02-05T13:23:23Z</dcterms:modified>
</cp:coreProperties>
</file>