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"/>
    </mc:Choice>
  </mc:AlternateContent>
  <xr:revisionPtr revIDLastSave="0" documentId="13_ncr:1_{CBFD7BA0-FE3E-49CE-95F3-264EFF2361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5" i="1" l="1"/>
  <c r="S65" i="1" s="1"/>
  <c r="Q36" i="1"/>
  <c r="Q35" i="1"/>
  <c r="Q14" i="1"/>
  <c r="R20" i="1"/>
  <c r="Q20" i="1"/>
  <c r="S20" i="1" s="1"/>
  <c r="P20" i="1"/>
  <c r="C20" i="1"/>
  <c r="R48" i="1"/>
  <c r="O66" i="1"/>
  <c r="L66" i="1"/>
  <c r="I66" i="1"/>
  <c r="H66" i="1"/>
  <c r="G66" i="1"/>
  <c r="Q48" i="1" l="1"/>
  <c r="S48" i="1" s="1"/>
  <c r="Q42" i="1"/>
  <c r="Q52" i="1"/>
  <c r="Q39" i="1"/>
  <c r="Q18" i="1"/>
  <c r="R19" i="1"/>
  <c r="Q19" i="1"/>
  <c r="S19" i="1" s="1"/>
  <c r="P19" i="1"/>
  <c r="Q61" i="1"/>
  <c r="Q28" i="1"/>
  <c r="S28" i="1" s="1"/>
  <c r="P28" i="1"/>
  <c r="R17" i="1"/>
  <c r="Q17" i="1"/>
  <c r="S17" i="1" s="1"/>
  <c r="P17" i="1"/>
  <c r="R28" i="1" l="1"/>
  <c r="J34" i="1" l="1"/>
  <c r="S18" i="1"/>
  <c r="P18" i="1" l="1"/>
  <c r="P39" i="1"/>
  <c r="P38" i="1"/>
  <c r="P65" i="1"/>
  <c r="R39" i="1"/>
  <c r="R38" i="1"/>
  <c r="S39" i="1"/>
  <c r="Q38" i="1"/>
  <c r="S38" i="1" s="1"/>
  <c r="R65" i="1"/>
  <c r="S16" i="1" l="1"/>
  <c r="Q15" i="1"/>
  <c r="P16" i="1"/>
  <c r="N16" i="1"/>
  <c r="K16" i="1"/>
  <c r="R16" i="1" l="1"/>
  <c r="C16" i="1"/>
  <c r="C17" i="1" s="1"/>
  <c r="C18" i="1" s="1"/>
  <c r="C19" i="1" s="1"/>
  <c r="P42" i="1" l="1"/>
  <c r="S42" i="1"/>
  <c r="R42" i="1"/>
  <c r="P14" i="1"/>
  <c r="S14" i="1"/>
  <c r="K14" i="1"/>
  <c r="R18" i="1" l="1"/>
  <c r="R14" i="1"/>
  <c r="Q60" i="1" l="1"/>
  <c r="Q56" i="1"/>
  <c r="Q47" i="1"/>
  <c r="Q33" i="1"/>
  <c r="S15" i="1"/>
  <c r="J32" i="1"/>
  <c r="Q32" i="1" s="1"/>
  <c r="J37" i="1"/>
  <c r="J43" i="1"/>
  <c r="N24" i="1"/>
  <c r="M24" i="1"/>
  <c r="K24" i="1"/>
  <c r="J24" i="1" l="1"/>
  <c r="M34" i="1"/>
  <c r="Q34" i="1" s="1"/>
  <c r="S34" i="1" s="1"/>
  <c r="M43" i="1"/>
  <c r="Q43" i="1" s="1"/>
  <c r="Q24" i="1" l="1"/>
  <c r="S24" i="1" s="1"/>
  <c r="J66" i="1"/>
  <c r="M37" i="1"/>
  <c r="Q37" i="1" s="1"/>
  <c r="K37" i="1"/>
  <c r="M66" i="1" l="1"/>
  <c r="Q66" i="1"/>
  <c r="S37" i="1"/>
  <c r="K34" i="1" l="1"/>
  <c r="K35" i="1"/>
  <c r="K36" i="1"/>
  <c r="K33" i="1"/>
  <c r="P15" i="1"/>
  <c r="K15" i="1"/>
  <c r="R15" i="1" l="1"/>
  <c r="R24" i="1"/>
  <c r="P24" i="1"/>
  <c r="P66" i="1" s="1"/>
  <c r="S60" i="1" l="1"/>
  <c r="S52" i="1"/>
  <c r="S47" i="1"/>
  <c r="S33" i="1"/>
  <c r="S56" i="1"/>
  <c r="S43" i="1"/>
  <c r="S35" i="1"/>
  <c r="S36" i="1"/>
  <c r="S61" i="1"/>
  <c r="K61" i="1"/>
  <c r="K43" i="1"/>
  <c r="K56" i="1"/>
  <c r="K47" i="1"/>
  <c r="K52" i="1"/>
  <c r="K32" i="1"/>
  <c r="N36" i="1"/>
  <c r="N47" i="1"/>
  <c r="N61" i="1"/>
  <c r="N35" i="1"/>
  <c r="N43" i="1"/>
  <c r="N56" i="1"/>
  <c r="N34" i="1"/>
  <c r="N33" i="1"/>
  <c r="N52" i="1"/>
  <c r="N60" i="1"/>
  <c r="N32" i="1"/>
  <c r="K66" i="1" l="1"/>
  <c r="N66" i="1"/>
  <c r="S32" i="1"/>
  <c r="S66" i="1" s="1"/>
  <c r="R35" i="1"/>
  <c r="R32" i="1"/>
  <c r="R52" i="1"/>
  <c r="R61" i="1"/>
  <c r="R36" i="1"/>
  <c r="R33" i="1"/>
  <c r="R60" i="1"/>
  <c r="R47" i="1"/>
  <c r="R34" i="1"/>
  <c r="R56" i="1"/>
  <c r="R43" i="1"/>
  <c r="R66" i="1" l="1"/>
</calcChain>
</file>

<file path=xl/sharedStrings.xml><?xml version="1.0" encoding="utf-8"?>
<sst xmlns="http://schemas.openxmlformats.org/spreadsheetml/2006/main" count="190" uniqueCount="126">
  <si>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</si>
  <si>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</si>
  <si>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</si>
  <si>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</si>
  <si>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</si>
  <si>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</si>
  <si>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</si>
  <si>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</si>
  <si>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</si>
  <si>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</si>
  <si>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</si>
  <si>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</si>
  <si>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</si>
  <si>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</si>
  <si>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</si>
  <si>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</si>
  <si>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</si>
  <si>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</si>
  <si>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</si>
  <si>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</si>
  <si>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</si>
  <si>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</si>
  <si>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</si>
  <si>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</si>
  <si>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</si>
  <si>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</si>
  <si>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</si>
  <si>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</si>
  <si>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</si>
  <si>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</si>
  <si>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</si>
  <si>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</si>
  <si>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</si>
  <si>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Auxiliar de Contabilidad</t>
  </si>
  <si>
    <t>Conserje</t>
  </si>
  <si>
    <t>José  de los Angeles Cepeda</t>
  </si>
  <si>
    <t>Auxiliar</t>
  </si>
  <si>
    <t>Chofer</t>
  </si>
  <si>
    <t>Carmen Isabel Mestre S.</t>
  </si>
  <si>
    <t>Nicla Mariel Valera Castillo</t>
  </si>
  <si>
    <t>Auxiliar II</t>
  </si>
  <si>
    <t>Anafranc de los Santos Arias</t>
  </si>
  <si>
    <t>Auxiliar I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</si>
  <si>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</si>
  <si>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</si>
  <si>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</si>
  <si>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</si>
  <si>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</si>
  <si>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</si>
  <si>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</si>
  <si>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</si>
  <si>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</si>
  <si>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</si>
  <si>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</si>
  <si>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</si>
  <si>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</si>
  <si>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</si>
  <si>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>Asesora Financiera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</si>
  <si>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</si>
  <si>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</si>
  <si>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</si>
  <si>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</si>
  <si>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</si>
  <si>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</si>
  <si>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</si>
  <si>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</si>
  <si>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</si>
  <si>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</si>
  <si>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</si>
  <si>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</si>
  <si>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</si>
  <si>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</si>
  <si>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</si>
  <si>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</si>
  <si>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</si>
  <si>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</si>
  <si>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</si>
  <si>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</si>
  <si>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</si>
  <si>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</si>
  <si>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</si>
  <si>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</si>
  <si>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</si>
  <si>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>Auxiliar Administrativo II</t>
  </si>
  <si>
    <t xml:space="preserve">De Libre Nombramiento y Remosión </t>
  </si>
  <si>
    <t>Directora Ejecutiva</t>
  </si>
  <si>
    <t>Ana Maria Barcelo Larocca</t>
  </si>
  <si>
    <t>Enc. Depto.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</si>
  <si>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</si>
  <si>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</si>
  <si>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</si>
  <si>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</si>
  <si>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</si>
  <si>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</si>
  <si>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</si>
  <si>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</si>
  <si>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</si>
  <si>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</si>
  <si>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</si>
  <si>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</si>
  <si>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</si>
  <si>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</si>
  <si>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</si>
  <si>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</si>
  <si>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</si>
  <si>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</si>
  <si>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</si>
  <si>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</si>
  <si>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</si>
  <si>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Directora Tecnica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</si>
  <si>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</si>
  <si>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</si>
  <si>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</si>
  <si>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</si>
  <si>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</si>
  <si>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</si>
  <si>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</si>
  <si>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</si>
  <si>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</si>
  <si>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</si>
  <si>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</si>
  <si>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</si>
  <si>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</si>
  <si>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</si>
  <si>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NOMINA SUELDOS CORRESPONDIENTE A AGOSTO 2022: EMPLEADOS FIJOS</t>
  </si>
  <si>
    <t>CERTIFICO QUE ESTA NOMINA DE PAGO QUE CONSTA DE  **2** HOJAS, ESTA CORRECTA Y COMPLETA Y QUE LAS PERSONAS ENUMERADAS EN LA MISMA SON LAS QUE AL 25 DE AGOSTO DEL 2022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</si>
</sst>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2" applyFont="1" applyBorder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 applyBorder="1"/>
    <xf numFmtId="166" fontId="12" fillId="0" borderId="0" xfId="2" applyNumberFormat="1" applyFont="1" applyBorder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/>
    <xf numFmtId="2" fontId="12" fillId="0" borderId="1" xfId="0" applyNumberFormat="1" applyFont="1" applyBorder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I74" sqref="I74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61.5" x14ac:dyDescent="0.9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1" t="s">
        <v>124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3" t="s">
        <v>3</v>
      </c>
      <c r="N10" s="64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62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99</v>
      </c>
      <c r="G11" s="67" t="s">
        <v>47</v>
      </c>
      <c r="H11" s="13" t="s">
        <v>10</v>
      </c>
      <c r="I11" s="66" t="s">
        <v>78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6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7"/>
      <c r="H12" s="16" t="s">
        <v>21</v>
      </c>
      <c r="I12" s="66"/>
      <c r="J12" s="17">
        <v>2.87E-2</v>
      </c>
      <c r="K12" s="17">
        <v>7.0999999999999994E-2</v>
      </c>
      <c r="L12" s="17" t="s">
        <v>52</v>
      </c>
      <c r="M12" s="17">
        <v>3.04E-2</v>
      </c>
      <c r="N12" s="17">
        <v>7.0900000000000005E-2</v>
      </c>
      <c r="O12" s="13" t="s">
        <v>22</v>
      </c>
      <c r="P12" s="66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8" t="s">
        <v>44</v>
      </c>
      <c r="C13" s="69"/>
      <c r="D13" s="70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86</v>
      </c>
      <c r="C14" s="20" t="s">
        <v>44</v>
      </c>
      <c r="D14" s="20" t="s">
        <v>88</v>
      </c>
      <c r="E14" s="20" t="s">
        <v>27</v>
      </c>
      <c r="F14" s="20" t="s">
        <v>100</v>
      </c>
      <c r="G14" s="22">
        <v>240000</v>
      </c>
      <c r="H14" s="23">
        <v>45624.92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4943.8</v>
      </c>
      <c r="N14" s="24">
        <v>11530.11</v>
      </c>
      <c r="O14" s="24">
        <v>200</v>
      </c>
      <c r="P14" s="24">
        <f>J14+M14</f>
        <v>11831.8</v>
      </c>
      <c r="Q14" s="25">
        <f>+H14+I14+J14+M14+O14</f>
        <v>57681.72</v>
      </c>
      <c r="R14" s="23">
        <f>K14+N14</f>
        <v>28570.11</v>
      </c>
      <c r="S14" s="24">
        <f>G14-Q14</f>
        <v>182318.28</v>
      </c>
      <c r="T14" s="26">
        <v>111</v>
      </c>
    </row>
    <row r="15" spans="1:20" s="12" customFormat="1" ht="27" customHeight="1" x14ac:dyDescent="0.45">
      <c r="A15" s="20">
        <v>2</v>
      </c>
      <c r="B15" s="26" t="s">
        <v>56</v>
      </c>
      <c r="C15" s="20" t="s">
        <v>44</v>
      </c>
      <c r="D15" s="20" t="s">
        <v>57</v>
      </c>
      <c r="E15" s="20" t="s">
        <v>84</v>
      </c>
      <c r="F15" s="20" t="s">
        <v>100</v>
      </c>
      <c r="G15" s="22">
        <v>130000</v>
      </c>
      <c r="H15" s="24">
        <v>19162.12</v>
      </c>
      <c r="I15" s="24">
        <v>25</v>
      </c>
      <c r="J15" s="24">
        <v>3731</v>
      </c>
      <c r="K15" s="22">
        <f>G15*K12</f>
        <v>9230</v>
      </c>
      <c r="L15" s="24">
        <v>780.6</v>
      </c>
      <c r="M15" s="24">
        <v>3952</v>
      </c>
      <c r="N15" s="27">
        <v>9217</v>
      </c>
      <c r="O15" s="24">
        <v>1289.96</v>
      </c>
      <c r="P15" s="24">
        <f>J15+L15</f>
        <v>4511.6000000000004</v>
      </c>
      <c r="Q15" s="25">
        <f>+H15+I15+J15+M15+O15</f>
        <v>28160.079999999998</v>
      </c>
      <c r="R15" s="23">
        <f>K15+L15+N15</f>
        <v>19227.599999999999</v>
      </c>
      <c r="S15" s="24">
        <f>G15-Q15</f>
        <v>101839.92</v>
      </c>
      <c r="T15" s="26">
        <v>111</v>
      </c>
    </row>
    <row r="16" spans="1:20" s="12" customFormat="1" ht="27" customHeight="1" x14ac:dyDescent="0.45">
      <c r="A16" s="20">
        <v>3</v>
      </c>
      <c r="B16" s="26" t="s">
        <v>89</v>
      </c>
      <c r="C16" s="20" t="str">
        <f>C15</f>
        <v>Dirección Ejecutiva</v>
      </c>
      <c r="D16" s="20" t="s">
        <v>90</v>
      </c>
      <c r="E16" s="20" t="s">
        <v>84</v>
      </c>
      <c r="F16" s="20" t="s">
        <v>101</v>
      </c>
      <c r="G16" s="22">
        <v>131951.16</v>
      </c>
      <c r="H16" s="24">
        <v>19621.080000000002</v>
      </c>
      <c r="I16" s="24">
        <v>25</v>
      </c>
      <c r="J16" s="24">
        <v>3787</v>
      </c>
      <c r="K16" s="22">
        <f>G16*K12</f>
        <v>9368.5323599999992</v>
      </c>
      <c r="L16" s="24">
        <v>780.6</v>
      </c>
      <c r="M16" s="24">
        <v>4011.32</v>
      </c>
      <c r="N16" s="27">
        <f>G16*N12</f>
        <v>9355.3372440000003</v>
      </c>
      <c r="O16" s="24">
        <v>225</v>
      </c>
      <c r="P16" s="24">
        <f>J16+M16</f>
        <v>7798.32</v>
      </c>
      <c r="Q16" s="25">
        <v>27644.400000000001</v>
      </c>
      <c r="R16" s="23">
        <f>K16+L16+N16</f>
        <v>19504.469603999998</v>
      </c>
      <c r="S16" s="24">
        <f>G16-Q16</f>
        <v>104306.76000000001</v>
      </c>
      <c r="T16" s="26">
        <v>111</v>
      </c>
    </row>
    <row r="17" spans="1:178" s="12" customFormat="1" ht="27" customHeight="1" x14ac:dyDescent="0.45">
      <c r="A17" s="20">
        <v>4</v>
      </c>
      <c r="B17" s="21" t="s">
        <v>96</v>
      </c>
      <c r="C17" s="20" t="str">
        <f t="shared" ref="C17:C20" si="0">C16</f>
        <v>Dirección Ejecutiva</v>
      </c>
      <c r="D17" s="20" t="s">
        <v>90</v>
      </c>
      <c r="E17" s="20" t="s">
        <v>84</v>
      </c>
      <c r="F17" s="20" t="s">
        <v>101</v>
      </c>
      <c r="G17" s="22">
        <v>132000</v>
      </c>
      <c r="H17" s="24">
        <v>19632.57</v>
      </c>
      <c r="I17" s="24">
        <v>25</v>
      </c>
      <c r="J17" s="24">
        <v>3788.4</v>
      </c>
      <c r="K17" s="22">
        <v>9372</v>
      </c>
      <c r="L17" s="24">
        <v>780.6</v>
      </c>
      <c r="M17" s="24">
        <v>4012.8</v>
      </c>
      <c r="N17" s="24">
        <v>9358.7999999999993</v>
      </c>
      <c r="O17" s="24">
        <v>1644.23</v>
      </c>
      <c r="P17" s="24">
        <f>J17+M17</f>
        <v>7801.2000000000007</v>
      </c>
      <c r="Q17" s="25">
        <f>+H17+J17+M17+O17</f>
        <v>29078</v>
      </c>
      <c r="R17" s="23">
        <f t="shared" ref="R17" si="1">K17+N17</f>
        <v>18730.8</v>
      </c>
      <c r="S17" s="24">
        <f t="shared" ref="S17" si="2">G17-Q17</f>
        <v>102922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95</v>
      </c>
      <c r="C18" s="20" t="str">
        <f t="shared" si="0"/>
        <v>Dirección Ejecutiva</v>
      </c>
      <c r="D18" s="20" t="s">
        <v>48</v>
      </c>
      <c r="E18" s="20" t="s">
        <v>84</v>
      </c>
      <c r="F18" s="20" t="s">
        <v>101</v>
      </c>
      <c r="G18" s="22">
        <v>131951.16</v>
      </c>
      <c r="H18" s="24">
        <v>19283.55</v>
      </c>
      <c r="I18" s="24">
        <v>25</v>
      </c>
      <c r="J18" s="24">
        <v>3787</v>
      </c>
      <c r="K18" s="22">
        <v>9368.5300000000007</v>
      </c>
      <c r="L18" s="24">
        <v>780.6</v>
      </c>
      <c r="M18" s="24">
        <v>4011.32</v>
      </c>
      <c r="N18" s="24">
        <v>9355.34</v>
      </c>
      <c r="O18" s="24">
        <v>11516</v>
      </c>
      <c r="P18" s="24">
        <f>J18+M18</f>
        <v>7798.32</v>
      </c>
      <c r="Q18" s="25">
        <f>+H18+J18+M18+O18</f>
        <v>38597.869999999995</v>
      </c>
      <c r="R18" s="23">
        <f>K18+N18</f>
        <v>18723.870000000003</v>
      </c>
      <c r="S18" s="24">
        <f t="shared" ref="S18:S20" si="3">G18-Q18</f>
        <v>93353.290000000008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97</v>
      </c>
      <c r="C19" s="20" t="str">
        <f t="shared" si="0"/>
        <v>Dirección Ejecutiva</v>
      </c>
      <c r="D19" s="20" t="s">
        <v>98</v>
      </c>
      <c r="E19" s="20" t="s">
        <v>84</v>
      </c>
      <c r="F19" s="20" t="s">
        <v>100</v>
      </c>
      <c r="G19" s="22">
        <v>70000</v>
      </c>
      <c r="H19" s="24">
        <v>5368.48</v>
      </c>
      <c r="I19" s="24">
        <v>25</v>
      </c>
      <c r="J19" s="24">
        <v>2009</v>
      </c>
      <c r="K19" s="22">
        <v>4970</v>
      </c>
      <c r="L19" s="24">
        <v>780.6</v>
      </c>
      <c r="M19" s="24">
        <v>2128</v>
      </c>
      <c r="N19" s="24">
        <v>4963</v>
      </c>
      <c r="O19" s="24">
        <v>1644.23</v>
      </c>
      <c r="P19" s="24">
        <f>J19+M19</f>
        <v>4137</v>
      </c>
      <c r="Q19" s="25">
        <f>+H19+J19+M19+O19</f>
        <v>11149.71</v>
      </c>
      <c r="R19" s="23">
        <f>K19+N19</f>
        <v>9933</v>
      </c>
      <c r="S19" s="24">
        <f t="shared" si="3"/>
        <v>58850.29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121</v>
      </c>
      <c r="C20" s="20" t="str">
        <f t="shared" si="0"/>
        <v>Dirección Ejecutiva</v>
      </c>
      <c r="D20" s="20" t="s">
        <v>90</v>
      </c>
      <c r="E20" s="20" t="s">
        <v>84</v>
      </c>
      <c r="F20" s="20" t="s">
        <v>100</v>
      </c>
      <c r="G20" s="22">
        <v>131951.16</v>
      </c>
      <c r="H20" s="24">
        <v>19621.080000000002</v>
      </c>
      <c r="I20" s="24">
        <v>25</v>
      </c>
      <c r="J20" s="24">
        <v>3787</v>
      </c>
      <c r="K20" s="22">
        <v>9368.5300000000007</v>
      </c>
      <c r="L20" s="24">
        <v>780.6</v>
      </c>
      <c r="M20" s="24">
        <v>4011.32</v>
      </c>
      <c r="N20" s="24">
        <v>9355.34</v>
      </c>
      <c r="O20" s="24">
        <v>25</v>
      </c>
      <c r="P20" s="24">
        <f>J20+M20</f>
        <v>7798.32</v>
      </c>
      <c r="Q20" s="25">
        <f>+H20+J20+M20+O20</f>
        <v>27444.400000000001</v>
      </c>
      <c r="R20" s="23">
        <f>K20+N20</f>
        <v>18723.870000000003</v>
      </c>
      <c r="S20" s="24">
        <f t="shared" si="3"/>
        <v>104506.76000000001</v>
      </c>
      <c r="T20" s="26">
        <v>111</v>
      </c>
    </row>
    <row r="21" spans="1:178" s="12" customFormat="1" ht="27" customHeight="1" x14ac:dyDescent="0.45">
      <c r="A21" s="20"/>
      <c r="B21" s="26"/>
      <c r="C21" s="26"/>
      <c r="D21" s="21"/>
      <c r="E21" s="26"/>
      <c r="F21" s="26"/>
      <c r="G21" s="22"/>
      <c r="H21" s="24"/>
      <c r="I21" s="24"/>
      <c r="J21" s="24"/>
      <c r="K21" s="22"/>
      <c r="L21" s="24"/>
      <c r="M21" s="24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5" t="s">
        <v>103</v>
      </c>
      <c r="B22" s="65"/>
      <c r="C22" s="65"/>
      <c r="D22" s="65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54</v>
      </c>
      <c r="C24" s="20" t="s">
        <v>118</v>
      </c>
      <c r="D24" s="20" t="s">
        <v>55</v>
      </c>
      <c r="E24" s="20" t="s">
        <v>27</v>
      </c>
      <c r="F24" s="20" t="s">
        <v>101</v>
      </c>
      <c r="G24" s="22">
        <v>45000</v>
      </c>
      <c r="H24" s="24">
        <v>1148.33</v>
      </c>
      <c r="I24" s="24">
        <v>25</v>
      </c>
      <c r="J24" s="24">
        <f>G24*J12</f>
        <v>1291.5</v>
      </c>
      <c r="K24" s="22">
        <f>+G24*K12</f>
        <v>3194.9999999999995</v>
      </c>
      <c r="L24" s="24">
        <v>540</v>
      </c>
      <c r="M24" s="27">
        <f>+G24*M12</f>
        <v>1368</v>
      </c>
      <c r="N24" s="24">
        <f>+G24*N12</f>
        <v>3190.5</v>
      </c>
      <c r="O24" s="24">
        <v>16127.56</v>
      </c>
      <c r="P24" s="24">
        <f>J24+L24</f>
        <v>1831.5</v>
      </c>
      <c r="Q24" s="25">
        <f>+H24+J24+M24+O24</f>
        <v>19935.39</v>
      </c>
      <c r="R24" s="23">
        <f>J24+M24</f>
        <v>2659.5</v>
      </c>
      <c r="S24" s="24">
        <f>+G24-Q24</f>
        <v>25064.61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5" t="s">
        <v>104</v>
      </c>
      <c r="B26" s="65"/>
      <c r="C26" s="65"/>
      <c r="D26" s="65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28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43</v>
      </c>
      <c r="C28" s="20" t="s">
        <v>64</v>
      </c>
      <c r="D28" s="20" t="s">
        <v>36</v>
      </c>
      <c r="E28" s="20" t="s">
        <v>27</v>
      </c>
      <c r="F28" s="20" t="s">
        <v>100</v>
      </c>
      <c r="G28" s="22">
        <v>40000</v>
      </c>
      <c r="H28" s="24">
        <v>442.65</v>
      </c>
      <c r="I28" s="24">
        <v>25</v>
      </c>
      <c r="J28" s="24">
        <v>1148</v>
      </c>
      <c r="K28" s="22">
        <v>2840</v>
      </c>
      <c r="L28" s="24">
        <v>480</v>
      </c>
      <c r="M28" s="23">
        <v>1216</v>
      </c>
      <c r="N28" s="24">
        <v>2836</v>
      </c>
      <c r="O28" s="24">
        <v>17461.09</v>
      </c>
      <c r="P28" s="24">
        <f>J28+M28</f>
        <v>2364</v>
      </c>
      <c r="Q28" s="25">
        <f>+H28+J28+M28+O28</f>
        <v>20267.740000000002</v>
      </c>
      <c r="R28" s="23">
        <f>K28+N28</f>
        <v>5676</v>
      </c>
      <c r="S28" s="24">
        <f>+G28-Q28</f>
        <v>19732.259999999998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5" t="s">
        <v>65</v>
      </c>
      <c r="B30" s="65"/>
      <c r="C30" s="65"/>
      <c r="D30" s="65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25</v>
      </c>
      <c r="C32" s="20" t="s">
        <v>63</v>
      </c>
      <c r="D32" s="20" t="s">
        <v>61</v>
      </c>
      <c r="E32" s="20" t="s">
        <v>26</v>
      </c>
      <c r="F32" s="20" t="s">
        <v>100</v>
      </c>
      <c r="G32" s="22">
        <v>75000</v>
      </c>
      <c r="H32" s="24">
        <v>6039.35</v>
      </c>
      <c r="I32" s="24">
        <v>25</v>
      </c>
      <c r="J32" s="24">
        <f>G32*J12</f>
        <v>2152.5</v>
      </c>
      <c r="K32" s="22">
        <f>G32*K12</f>
        <v>5324.9999999999991</v>
      </c>
      <c r="L32" s="24">
        <v>780.6</v>
      </c>
      <c r="M32" s="24">
        <v>2280</v>
      </c>
      <c r="N32" s="24">
        <f>G32*N12</f>
        <v>5317.5</v>
      </c>
      <c r="O32" s="24">
        <v>13147.57</v>
      </c>
      <c r="P32" s="24">
        <v>13726.05</v>
      </c>
      <c r="Q32" s="25">
        <f>+H32+J32+M32+O32</f>
        <v>23619.42</v>
      </c>
      <c r="R32" s="23">
        <f t="shared" ref="R32:R39" si="4">K32+N32</f>
        <v>10642.5</v>
      </c>
      <c r="S32" s="24">
        <f t="shared" ref="S32:S36" si="5">G32-Q32</f>
        <v>51380.58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32</v>
      </c>
      <c r="C33" s="20" t="s">
        <v>63</v>
      </c>
      <c r="D33" s="20" t="s">
        <v>33</v>
      </c>
      <c r="E33" s="20" t="s">
        <v>26</v>
      </c>
      <c r="F33" s="20" t="s">
        <v>100</v>
      </c>
      <c r="G33" s="22">
        <v>50000</v>
      </c>
      <c r="H33" s="24">
        <v>1651.48</v>
      </c>
      <c r="I33" s="24">
        <v>25</v>
      </c>
      <c r="J33" s="24">
        <v>1435</v>
      </c>
      <c r="K33" s="22">
        <f>G33*K12</f>
        <v>3549.9999999999995</v>
      </c>
      <c r="L33" s="24">
        <v>600</v>
      </c>
      <c r="M33" s="24">
        <v>1520</v>
      </c>
      <c r="N33" s="24">
        <f>G33*N12</f>
        <v>3545.0000000000005</v>
      </c>
      <c r="O33" s="24">
        <v>16515.38</v>
      </c>
      <c r="P33" s="24">
        <v>9044.4639999999999</v>
      </c>
      <c r="Q33" s="25">
        <f>+H33+J33+M33+O33</f>
        <v>21121.86</v>
      </c>
      <c r="R33" s="23">
        <f t="shared" si="4"/>
        <v>7095</v>
      </c>
      <c r="S33" s="24">
        <f t="shared" si="5"/>
        <v>28878.14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53</v>
      </c>
      <c r="C34" s="20" t="s">
        <v>63</v>
      </c>
      <c r="D34" s="20" t="s">
        <v>34</v>
      </c>
      <c r="E34" s="20" t="s">
        <v>60</v>
      </c>
      <c r="F34" s="20" t="s">
        <v>100</v>
      </c>
      <c r="G34" s="22">
        <v>17600</v>
      </c>
      <c r="H34" s="24">
        <v>0</v>
      </c>
      <c r="I34" s="24">
        <v>25</v>
      </c>
      <c r="J34" s="24">
        <f>G34*J12</f>
        <v>505.12</v>
      </c>
      <c r="K34" s="22">
        <f>G34*K12</f>
        <v>1249.5999999999999</v>
      </c>
      <c r="L34" s="24">
        <v>211.2</v>
      </c>
      <c r="M34" s="23">
        <f>G34*M12</f>
        <v>535.04</v>
      </c>
      <c r="N34" s="24">
        <f>G34*N12</f>
        <v>1247.8400000000001</v>
      </c>
      <c r="O34" s="24">
        <v>4199.99</v>
      </c>
      <c r="P34" s="24">
        <v>2633.0420000000004</v>
      </c>
      <c r="Q34" s="25">
        <f>+H34+J34+M34+O34</f>
        <v>5240.1499999999996</v>
      </c>
      <c r="R34" s="23">
        <f t="shared" si="4"/>
        <v>2497.44</v>
      </c>
      <c r="S34" s="24">
        <f t="shared" si="5"/>
        <v>12359.85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39</v>
      </c>
      <c r="C35" s="20" t="s">
        <v>63</v>
      </c>
      <c r="D35" s="20" t="s">
        <v>40</v>
      </c>
      <c r="E35" s="20" t="s">
        <v>26</v>
      </c>
      <c r="F35" s="20" t="s">
        <v>100</v>
      </c>
      <c r="G35" s="22">
        <v>40000</v>
      </c>
      <c r="H35" s="24">
        <v>442.65</v>
      </c>
      <c r="I35" s="24">
        <v>25</v>
      </c>
      <c r="J35" s="24">
        <v>1148</v>
      </c>
      <c r="K35" s="22">
        <f>G35*K12</f>
        <v>2839.9999999999995</v>
      </c>
      <c r="L35" s="24">
        <v>480</v>
      </c>
      <c r="M35" s="23">
        <v>1216</v>
      </c>
      <c r="N35" s="24">
        <f>G35*N12</f>
        <v>2836</v>
      </c>
      <c r="O35" s="24">
        <v>3275.3</v>
      </c>
      <c r="P35" s="24">
        <v>6360</v>
      </c>
      <c r="Q35" s="25">
        <f>+H35+J35+M35+O35</f>
        <v>6081.9500000000007</v>
      </c>
      <c r="R35" s="23">
        <f t="shared" si="4"/>
        <v>5676</v>
      </c>
      <c r="S35" s="24">
        <f t="shared" si="5"/>
        <v>33918.050000000003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41</v>
      </c>
      <c r="C36" s="20" t="s">
        <v>63</v>
      </c>
      <c r="D36" s="20" t="s">
        <v>42</v>
      </c>
      <c r="E36" s="20" t="s">
        <v>26</v>
      </c>
      <c r="F36" s="20" t="s">
        <v>100</v>
      </c>
      <c r="G36" s="22">
        <v>40000</v>
      </c>
      <c r="H36" s="24">
        <v>442.65</v>
      </c>
      <c r="I36" s="24">
        <v>25</v>
      </c>
      <c r="J36" s="24">
        <v>1148</v>
      </c>
      <c r="K36" s="22">
        <f>G36*K12</f>
        <v>2839.9999999999995</v>
      </c>
      <c r="L36" s="24">
        <v>480</v>
      </c>
      <c r="M36" s="23">
        <v>1216</v>
      </c>
      <c r="N36" s="24">
        <f>G36*N12</f>
        <v>2836</v>
      </c>
      <c r="O36" s="24">
        <v>19323.82</v>
      </c>
      <c r="P36" s="24">
        <v>5300</v>
      </c>
      <c r="Q36" s="25">
        <f>+H36+J36+M36+O36</f>
        <v>22130.47</v>
      </c>
      <c r="R36" s="23">
        <f t="shared" si="4"/>
        <v>5676</v>
      </c>
      <c r="S36" s="24">
        <f t="shared" si="5"/>
        <v>17869.53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79</v>
      </c>
      <c r="C37" s="20" t="s">
        <v>63</v>
      </c>
      <c r="D37" s="20" t="s">
        <v>37</v>
      </c>
      <c r="E37" s="20" t="s">
        <v>60</v>
      </c>
      <c r="F37" s="20" t="s">
        <v>101</v>
      </c>
      <c r="G37" s="22">
        <v>22000</v>
      </c>
      <c r="H37" s="24">
        <v>0</v>
      </c>
      <c r="I37" s="24">
        <v>25</v>
      </c>
      <c r="J37" s="24">
        <f>G37*J12</f>
        <v>631.4</v>
      </c>
      <c r="K37" s="22">
        <f>G37*K12</f>
        <v>1561.9999999999998</v>
      </c>
      <c r="L37" s="22">
        <v>264</v>
      </c>
      <c r="M37" s="23">
        <f>G37*M12</f>
        <v>668.8</v>
      </c>
      <c r="N37" s="24">
        <v>1559.8</v>
      </c>
      <c r="O37" s="24">
        <v>8250.2099999999991</v>
      </c>
      <c r="P37" s="24">
        <v>4260</v>
      </c>
      <c r="Q37" s="25">
        <f>+J37+M37+O37</f>
        <v>9550.41</v>
      </c>
      <c r="R37" s="23">
        <v>3078</v>
      </c>
      <c r="S37" s="24">
        <f>G37-Q37</f>
        <v>12449.59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92</v>
      </c>
      <c r="C38" s="20" t="s">
        <v>63</v>
      </c>
      <c r="D38" s="20" t="s">
        <v>34</v>
      </c>
      <c r="E38" s="20" t="s">
        <v>60</v>
      </c>
      <c r="F38" s="20" t="s">
        <v>100</v>
      </c>
      <c r="G38" s="22">
        <v>17600</v>
      </c>
      <c r="H38" s="24">
        <v>0</v>
      </c>
      <c r="I38" s="24">
        <v>25</v>
      </c>
      <c r="J38" s="24">
        <v>505.12</v>
      </c>
      <c r="K38" s="22">
        <v>1249.5999999999999</v>
      </c>
      <c r="L38" s="22">
        <v>211.2</v>
      </c>
      <c r="M38" s="23">
        <v>535.04</v>
      </c>
      <c r="N38" s="24">
        <v>1247.8399999999999</v>
      </c>
      <c r="O38" s="24">
        <v>4068.82</v>
      </c>
      <c r="P38" s="24">
        <f t="shared" ref="P38:P39" si="6">J38+M38</f>
        <v>1040.1599999999999</v>
      </c>
      <c r="Q38" s="25">
        <f t="shared" ref="Q38" si="7">+J38+M38+O38</f>
        <v>5108.9799999999996</v>
      </c>
      <c r="R38" s="23">
        <f t="shared" si="4"/>
        <v>2497.4399999999996</v>
      </c>
      <c r="S38" s="24">
        <f t="shared" ref="S38:S39" si="8">G38-Q38</f>
        <v>12491.02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94</v>
      </c>
      <c r="C39" s="20" t="s">
        <v>63</v>
      </c>
      <c r="D39" s="20" t="s">
        <v>93</v>
      </c>
      <c r="E39" s="20" t="s">
        <v>27</v>
      </c>
      <c r="F39" s="20" t="s">
        <v>100</v>
      </c>
      <c r="G39" s="22">
        <v>40000</v>
      </c>
      <c r="H39" s="24">
        <v>442.65</v>
      </c>
      <c r="I39" s="24">
        <v>25</v>
      </c>
      <c r="J39" s="24">
        <v>1148</v>
      </c>
      <c r="K39" s="22">
        <v>2840</v>
      </c>
      <c r="L39" s="22">
        <v>480</v>
      </c>
      <c r="M39" s="23">
        <v>1216</v>
      </c>
      <c r="N39" s="24">
        <v>2836</v>
      </c>
      <c r="O39" s="24">
        <v>4588.6000000000004</v>
      </c>
      <c r="P39" s="24">
        <f t="shared" si="6"/>
        <v>2364</v>
      </c>
      <c r="Q39" s="25">
        <f>+H39+J39+M39+O39</f>
        <v>7395.25</v>
      </c>
      <c r="R39" s="23">
        <f t="shared" si="4"/>
        <v>5676</v>
      </c>
      <c r="S39" s="24">
        <f t="shared" si="8"/>
        <v>32604.75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5" t="s">
        <v>105</v>
      </c>
      <c r="B41" s="65"/>
      <c r="C41" s="65"/>
      <c r="D41" s="65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117</v>
      </c>
      <c r="C42" s="20" t="s">
        <v>108</v>
      </c>
      <c r="D42" s="20" t="s">
        <v>87</v>
      </c>
      <c r="E42" s="20" t="s">
        <v>84</v>
      </c>
      <c r="F42" s="20" t="s">
        <v>101</v>
      </c>
      <c r="G42" s="22">
        <v>132426.16</v>
      </c>
      <c r="H42" s="24">
        <v>19395.28</v>
      </c>
      <c r="I42" s="24">
        <v>25</v>
      </c>
      <c r="J42" s="24">
        <v>3800.63</v>
      </c>
      <c r="K42" s="22">
        <v>9402.26</v>
      </c>
      <c r="L42" s="24">
        <v>780.6</v>
      </c>
      <c r="M42" s="24">
        <v>4025.76</v>
      </c>
      <c r="N42" s="24">
        <v>9389.01</v>
      </c>
      <c r="O42" s="24">
        <v>9519.5</v>
      </c>
      <c r="P42" s="24">
        <f>J42+M42</f>
        <v>7826.39</v>
      </c>
      <c r="Q42" s="25">
        <f>+H42+J42+M42+O42</f>
        <v>36741.17</v>
      </c>
      <c r="R42" s="23">
        <f>K42+N42</f>
        <v>18791.27</v>
      </c>
      <c r="S42" s="24">
        <f>G42-Q42</f>
        <v>95684.99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38</v>
      </c>
      <c r="C43" s="20" t="s">
        <v>112</v>
      </c>
      <c r="D43" s="20" t="s">
        <v>31</v>
      </c>
      <c r="E43" s="20" t="s">
        <v>27</v>
      </c>
      <c r="F43" s="20" t="s">
        <v>100</v>
      </c>
      <c r="G43" s="22">
        <v>83365</v>
      </c>
      <c r="H43" s="24">
        <v>8192.4</v>
      </c>
      <c r="I43" s="24">
        <v>25</v>
      </c>
      <c r="J43" s="24">
        <f>G43*J12</f>
        <v>2392.5754999999999</v>
      </c>
      <c r="K43" s="22">
        <f>G43*K12</f>
        <v>5918.9149999999991</v>
      </c>
      <c r="L43" s="24">
        <v>780.6</v>
      </c>
      <c r="M43" s="23">
        <f>G43*M12</f>
        <v>2534.2959999999998</v>
      </c>
      <c r="N43" s="24">
        <f>G43*N12</f>
        <v>5910.5785000000005</v>
      </c>
      <c r="O43" s="24">
        <v>12536.11</v>
      </c>
      <c r="P43" s="24">
        <v>13398.136500000001</v>
      </c>
      <c r="Q43" s="25">
        <f>+H43+J43+M43+O43</f>
        <v>25655.381500000003</v>
      </c>
      <c r="R43" s="23">
        <f>K43+N43</f>
        <v>11829.4935</v>
      </c>
      <c r="S43" s="24">
        <f>G43-Q43</f>
        <v>57709.618499999997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5" t="s">
        <v>69</v>
      </c>
      <c r="B45" s="65"/>
      <c r="C45" s="65"/>
      <c r="D45" s="65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66</v>
      </c>
      <c r="C47" s="20" t="s">
        <v>46</v>
      </c>
      <c r="D47" s="20" t="s">
        <v>46</v>
      </c>
      <c r="E47" s="20" t="s">
        <v>26</v>
      </c>
      <c r="F47" s="20" t="s">
        <v>101</v>
      </c>
      <c r="G47" s="22">
        <v>132326.16</v>
      </c>
      <c r="H47" s="24">
        <v>19709.29</v>
      </c>
      <c r="I47" s="24">
        <v>25</v>
      </c>
      <c r="J47" s="24">
        <v>3797.76</v>
      </c>
      <c r="K47" s="22">
        <f>G47*K12</f>
        <v>9395.1573599999992</v>
      </c>
      <c r="L47" s="24">
        <v>780.6</v>
      </c>
      <c r="M47" s="24">
        <v>4022.72</v>
      </c>
      <c r="N47" s="24">
        <f>+G47*N12</f>
        <v>9381.9247440000017</v>
      </c>
      <c r="O47" s="24">
        <v>63960.43</v>
      </c>
      <c r="P47" s="24">
        <v>20588.750791999999</v>
      </c>
      <c r="Q47" s="25">
        <f>+H47+J47+M47+O47</f>
        <v>91490.200000000012</v>
      </c>
      <c r="R47" s="23">
        <f>K47+N47</f>
        <v>18777.082104000001</v>
      </c>
      <c r="S47" s="24">
        <f>G47-Q47</f>
        <v>40835.959999999992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113</v>
      </c>
      <c r="D48" s="20" t="s">
        <v>31</v>
      </c>
      <c r="E48" s="20" t="s">
        <v>26</v>
      </c>
      <c r="F48" s="20" t="s">
        <v>100</v>
      </c>
      <c r="G48" s="22">
        <v>102866.5</v>
      </c>
      <c r="H48" s="24">
        <v>12779.64</v>
      </c>
      <c r="I48" s="24">
        <v>25</v>
      </c>
      <c r="J48" s="24">
        <v>2952.27</v>
      </c>
      <c r="K48" s="22">
        <v>7303.53</v>
      </c>
      <c r="L48" s="24">
        <v>780.6</v>
      </c>
      <c r="M48" s="24">
        <v>3127.14</v>
      </c>
      <c r="N48" s="24">
        <v>7293.23</v>
      </c>
      <c r="O48" s="24">
        <v>4363.45</v>
      </c>
      <c r="P48" s="24">
        <v>13401.136500000001</v>
      </c>
      <c r="Q48" s="25">
        <f>+H48+J48+M48+O48</f>
        <v>23222.5</v>
      </c>
      <c r="R48" s="23">
        <f>K48+N48</f>
        <v>14596.759999999998</v>
      </c>
      <c r="S48" s="24">
        <f>G48-Q48</f>
        <v>79644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74" t="s">
        <v>81</v>
      </c>
      <c r="B50" s="74"/>
      <c r="C50" s="74"/>
      <c r="D50" s="7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50</v>
      </c>
      <c r="D52" s="20" t="s">
        <v>51</v>
      </c>
      <c r="E52" s="20" t="s">
        <v>27</v>
      </c>
      <c r="F52" s="20" t="s">
        <v>101</v>
      </c>
      <c r="G52" s="22">
        <v>132426.16</v>
      </c>
      <c r="H52" s="24">
        <v>19395.28</v>
      </c>
      <c r="I52" s="24">
        <v>25</v>
      </c>
      <c r="J52" s="24">
        <v>3800.63</v>
      </c>
      <c r="K52" s="22">
        <f>G52*K12</f>
        <v>9402.2573599999996</v>
      </c>
      <c r="L52" s="24">
        <v>780.6</v>
      </c>
      <c r="M52" s="24">
        <v>4025.76</v>
      </c>
      <c r="N52" s="24">
        <f>G52*N12</f>
        <v>9389.0147440000001</v>
      </c>
      <c r="O52" s="24">
        <v>7103.59</v>
      </c>
      <c r="P52" s="24">
        <v>20588.750791999999</v>
      </c>
      <c r="Q52" s="25">
        <f t="shared" ref="Q52" si="9">+H52+J52+M52+O52</f>
        <v>34325.259999999995</v>
      </c>
      <c r="R52" s="23">
        <f t="shared" ref="R52" si="10">K52+N52</f>
        <v>18791.272104</v>
      </c>
      <c r="S52" s="24">
        <f t="shared" ref="S52" si="11">G52-Q52</f>
        <v>98100.900000000009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74" t="s">
        <v>67</v>
      </c>
      <c r="B54" s="74"/>
      <c r="C54" s="74"/>
      <c r="D54" s="7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35</v>
      </c>
      <c r="C56" s="20" t="s">
        <v>70</v>
      </c>
      <c r="D56" s="37" t="s">
        <v>68</v>
      </c>
      <c r="E56" s="20" t="s">
        <v>27</v>
      </c>
      <c r="F56" s="20" t="s">
        <v>101</v>
      </c>
      <c r="G56" s="22">
        <v>132726.16</v>
      </c>
      <c r="H56" s="24">
        <v>19803.38</v>
      </c>
      <c r="I56" s="24">
        <v>25</v>
      </c>
      <c r="J56" s="24">
        <v>3809.24</v>
      </c>
      <c r="K56" s="22">
        <f>G56*K12</f>
        <v>9423.5573599999989</v>
      </c>
      <c r="L56" s="24">
        <v>780.6</v>
      </c>
      <c r="M56" s="24">
        <v>4034.88</v>
      </c>
      <c r="N56" s="24">
        <f>G56*N12</f>
        <v>9410.2847440000005</v>
      </c>
      <c r="O56" s="24">
        <v>1140.29</v>
      </c>
      <c r="P56" s="24">
        <v>20588.750791999999</v>
      </c>
      <c r="Q56" s="25">
        <f>+H56+J56+M56+O56</f>
        <v>28787.790000000005</v>
      </c>
      <c r="R56" s="23">
        <f>K56+N56</f>
        <v>18833.842103999999</v>
      </c>
      <c r="S56" s="24">
        <f>G56-Q56</f>
        <v>103938.37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74" t="s">
        <v>106</v>
      </c>
      <c r="B58" s="74"/>
      <c r="C58" s="74"/>
      <c r="D58" s="7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123</v>
      </c>
      <c r="D60" s="20" t="s">
        <v>122</v>
      </c>
      <c r="E60" s="20" t="s">
        <v>26</v>
      </c>
      <c r="F60" s="20" t="s">
        <v>101</v>
      </c>
      <c r="G60" s="22">
        <v>132126.16</v>
      </c>
      <c r="H60" s="24">
        <v>19662.240000000002</v>
      </c>
      <c r="I60" s="24">
        <v>25</v>
      </c>
      <c r="J60" s="24">
        <v>3792.02</v>
      </c>
      <c r="K60" s="22">
        <v>9380.9599999999991</v>
      </c>
      <c r="L60" s="24">
        <v>780.6</v>
      </c>
      <c r="M60" s="24">
        <v>4016.64</v>
      </c>
      <c r="N60" s="24">
        <f>G60*N12</f>
        <v>9367.7447440000014</v>
      </c>
      <c r="O60" s="24">
        <v>14829.39</v>
      </c>
      <c r="P60" s="24">
        <v>20588.750791999999</v>
      </c>
      <c r="Q60" s="25">
        <f>+H60+J60+M60+O60</f>
        <v>42300.29</v>
      </c>
      <c r="R60" s="23">
        <f>K60+N60</f>
        <v>18748.704744000002</v>
      </c>
      <c r="S60" s="24">
        <f>G60-Q60</f>
        <v>89825.87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49</v>
      </c>
      <c r="C61" s="20" t="s">
        <v>123</v>
      </c>
      <c r="D61" s="20" t="s">
        <v>31</v>
      </c>
      <c r="E61" s="20" t="s">
        <v>26</v>
      </c>
      <c r="F61" s="20" t="s">
        <v>101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5" t="s">
        <v>107</v>
      </c>
      <c r="B63" s="65"/>
      <c r="C63" s="65"/>
      <c r="D63" s="65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91</v>
      </c>
      <c r="C65" s="20" t="s">
        <v>110</v>
      </c>
      <c r="D65" s="20" t="s">
        <v>109</v>
      </c>
      <c r="E65" s="36" t="s">
        <v>27</v>
      </c>
      <c r="F65" s="20" t="s">
        <v>100</v>
      </c>
      <c r="G65" s="22">
        <v>150000</v>
      </c>
      <c r="H65" s="34">
        <v>23529.09</v>
      </c>
      <c r="I65" s="24">
        <v>25</v>
      </c>
      <c r="J65" s="24">
        <v>4305</v>
      </c>
      <c r="K65" s="59">
        <v>10650</v>
      </c>
      <c r="L65" s="24">
        <v>780.6</v>
      </c>
      <c r="M65" s="24">
        <v>4560</v>
      </c>
      <c r="N65" s="24">
        <v>10635</v>
      </c>
      <c r="O65" s="34">
        <v>3100.27</v>
      </c>
      <c r="P65" s="24">
        <f>J65+M65</f>
        <v>8865</v>
      </c>
      <c r="Q65" s="25">
        <f>+H65+J65+M65+O65</f>
        <v>35494.36</v>
      </c>
      <c r="R65" s="23">
        <f>J65+M65</f>
        <v>8865</v>
      </c>
      <c r="S65" s="24">
        <f>G65-Q65</f>
        <v>114505.64</v>
      </c>
      <c r="T65" s="34"/>
    </row>
    <row r="66" spans="1:20" s="12" customFormat="1" ht="28.5" x14ac:dyDescent="0.45">
      <c r="A66" s="36"/>
      <c r="B66" s="54" t="s">
        <v>119</v>
      </c>
      <c r="C66" s="21"/>
      <c r="D66" s="34"/>
      <c r="E66" s="34"/>
      <c r="F66" s="34"/>
      <c r="G66" s="29">
        <f>SUM(G14:G65)</f>
        <v>2455467.2799999998</v>
      </c>
      <c r="H66" s="29">
        <f t="shared" ref="H66:S66" si="12">SUM(H14:H65)</f>
        <v>314001.61000000004</v>
      </c>
      <c r="I66" s="29">
        <f t="shared" si="12"/>
        <v>650</v>
      </c>
      <c r="J66" s="29">
        <f t="shared" si="12"/>
        <v>70471.915500000003</v>
      </c>
      <c r="K66" s="29">
        <f t="shared" si="12"/>
        <v>174338.18593999997</v>
      </c>
      <c r="L66" s="29">
        <f t="shared" si="12"/>
        <v>17016.600000000002</v>
      </c>
      <c r="M66" s="29">
        <f t="shared" si="12"/>
        <v>72294.046000000002</v>
      </c>
      <c r="N66" s="29">
        <f t="shared" si="12"/>
        <v>168606.73607000001</v>
      </c>
      <c r="O66" s="29">
        <f t="shared" si="12"/>
        <v>251172.67</v>
      </c>
      <c r="P66" s="29">
        <f t="shared" si="12"/>
        <v>239846.578668</v>
      </c>
      <c r="Q66" s="29">
        <f t="shared" si="12"/>
        <v>707990.24150000012</v>
      </c>
      <c r="R66" s="29">
        <f t="shared" si="12"/>
        <v>328316.32200999995</v>
      </c>
      <c r="S66" s="29">
        <f t="shared" si="12"/>
        <v>1747477.0385000003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59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80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114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115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116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58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45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125</v>
      </c>
    </row>
    <row r="78" spans="1:20" s="12" customFormat="1" ht="30" customHeight="1" x14ac:dyDescent="0.55000000000000004">
      <c r="B78" s="55" t="s">
        <v>71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72</v>
      </c>
      <c r="G85" s="3" t="s">
        <v>73</v>
      </c>
      <c r="H85" s="3"/>
      <c r="I85" s="3"/>
      <c r="N85" s="72" t="s">
        <v>120</v>
      </c>
      <c r="O85" s="72"/>
      <c r="P85" s="72"/>
      <c r="Q85" s="72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74</v>
      </c>
      <c r="G87" s="3" t="s">
        <v>75</v>
      </c>
      <c r="H87" s="3"/>
      <c r="I87" s="3"/>
      <c r="N87" s="73" t="s">
        <v>77</v>
      </c>
      <c r="O87" s="73"/>
      <c r="P87" s="73"/>
      <c r="Q87" s="73"/>
      <c r="R87" s="73"/>
      <c r="S87" s="3"/>
    </row>
    <row r="88" spans="2:19" s="12" customFormat="1" ht="33.75" x14ac:dyDescent="0.5">
      <c r="B88" s="56" t="s">
        <v>82</v>
      </c>
      <c r="G88" s="71" t="s">
        <v>102</v>
      </c>
      <c r="H88" s="71"/>
      <c r="I88" s="71"/>
      <c r="N88" s="58"/>
      <c r="O88" s="71" t="s">
        <v>111</v>
      </c>
      <c r="P88" s="71"/>
      <c r="Q88" s="71"/>
      <c r="R88" s="72"/>
      <c r="S88" s="72"/>
    </row>
    <row r="89" spans="2:19" s="12" customFormat="1" ht="33.75" x14ac:dyDescent="0.5">
      <c r="B89" s="57" t="s">
        <v>83</v>
      </c>
      <c r="G89" s="73" t="s">
        <v>76</v>
      </c>
      <c r="H89" s="73"/>
      <c r="I89" s="73"/>
      <c r="N89" s="73" t="s">
        <v>85</v>
      </c>
      <c r="O89" s="73"/>
      <c r="P89" s="73"/>
      <c r="Q89" s="73"/>
      <c r="R89" s="73"/>
      <c r="S89" s="3"/>
    </row>
    <row r="90" spans="2:19" s="12" customFormat="1" ht="28.5" x14ac:dyDescent="0.45"/>
  </sheetData>
  <mergeCells count="24">
    <mergeCell ref="A54:D54"/>
    <mergeCell ref="A58:D58"/>
    <mergeCell ref="A63:D63"/>
    <mergeCell ref="A22:D22"/>
    <mergeCell ref="A41:D41"/>
    <mergeCell ref="A45:D45"/>
    <mergeCell ref="A50:D50"/>
    <mergeCell ref="O88:Q88"/>
    <mergeCell ref="N85:Q85"/>
    <mergeCell ref="N89:R89"/>
    <mergeCell ref="N87:R87"/>
    <mergeCell ref="G88:I88"/>
    <mergeCell ref="G89:I89"/>
    <mergeCell ref="R88:S88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2022-07-12T12:46:43Z</cp:lastPrinted>
  <dcterms:created xsi:type="dcterms:W3CDTF">2017-03-16T20:18:07Z</dcterms:created>
  <dcterms:modified xsi:type="dcterms:W3CDTF">2022-08-31T19:08:24Z</dcterms:modified>
</cp:coreProperties>
</file>