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 Mestre\Desktop\CARMEN 2021\TRANSPARENCIA 2021\CONIAF DICIEMBRE\"/>
    </mc:Choice>
  </mc:AlternateContent>
  <xr:revisionPtr revIDLastSave="0" documentId="13_ncr:1_{AE4F0859-7899-4D86-907F-E725402CEE6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CTUBRE-DICIEMBRE" sheetId="1" r:id="rId1"/>
    <sheet name="OCTUBRE" sheetId="2" r:id="rId2"/>
    <sheet name="NOVIEMBRE" sheetId="3" r:id="rId3"/>
    <sheet name="DICIEMBRE" sheetId="4" r:id="rId4"/>
  </sheets>
  <externalReferences>
    <externalReference r:id="rId5"/>
  </externalReferences>
  <definedNames>
    <definedName name="_xlnm.Print_Area" localSheetId="3">DICIEMBRE!$A$1:$N$66</definedName>
    <definedName name="_xlnm.Print_Area" localSheetId="2">NOVIEMBRE!$A$1:$N$60</definedName>
    <definedName name="_xlnm.Print_Area" localSheetId="1">OCTUBRE!$A$1:$N$60</definedName>
    <definedName name="_xlnm.Print_Area" localSheetId="0">'OCTUBRE-DICIEMBRE'!$A$1:$N$112</definedName>
    <definedName name="_xlnm.Print_Titles" localSheetId="3">DICIEMBRE!$1:$7</definedName>
    <definedName name="_xlnm.Print_Titles" localSheetId="2">NOVIEMBRE!$1:$7</definedName>
    <definedName name="_xlnm.Print_Titles" localSheetId="1">OCTUBRE!$1:$7</definedName>
    <definedName name="_xlnm.Print_Titles" localSheetId="0">'OCTUBRE-DICIEMBRE'!$1:$8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2" l="1"/>
  <c r="F56" i="2"/>
  <c r="F55" i="2"/>
  <c r="F54" i="2"/>
  <c r="F52" i="2"/>
  <c r="F51" i="2"/>
  <c r="F49" i="2"/>
  <c r="F57" i="3"/>
  <c r="F56" i="3"/>
  <c r="F55" i="3"/>
  <c r="F54" i="3"/>
  <c r="F52" i="3"/>
  <c r="F51" i="3"/>
  <c r="F49" i="3"/>
  <c r="F63" i="4"/>
  <c r="F62" i="4"/>
  <c r="F61" i="4"/>
  <c r="F60" i="4"/>
  <c r="F58" i="4"/>
  <c r="F57" i="4"/>
  <c r="F55" i="4"/>
  <c r="K48" i="4"/>
  <c r="J48" i="4"/>
  <c r="I48" i="4"/>
  <c r="H48" i="4"/>
  <c r="G48" i="4"/>
  <c r="A48" i="4"/>
  <c r="K34" i="4"/>
  <c r="J34" i="4"/>
  <c r="I34" i="4"/>
  <c r="H34" i="4"/>
  <c r="G34" i="4"/>
  <c r="A34" i="4"/>
  <c r="K18" i="4"/>
  <c r="J18" i="4"/>
  <c r="I18" i="4"/>
  <c r="H18" i="4"/>
  <c r="G18" i="4"/>
  <c r="A18" i="4"/>
  <c r="K43" i="3"/>
  <c r="J43" i="3"/>
  <c r="I43" i="3"/>
  <c r="H43" i="3"/>
  <c r="G43" i="3"/>
  <c r="A43" i="3"/>
  <c r="K31" i="3"/>
  <c r="J31" i="3"/>
  <c r="I31" i="3"/>
  <c r="H31" i="3"/>
  <c r="G31" i="3"/>
  <c r="A31" i="3"/>
  <c r="M18" i="3"/>
  <c r="K18" i="3"/>
  <c r="J18" i="3"/>
  <c r="I18" i="3"/>
  <c r="H18" i="3"/>
  <c r="G18" i="3"/>
  <c r="A18" i="3"/>
  <c r="M42" i="2"/>
  <c r="K42" i="2"/>
  <c r="J42" i="2"/>
  <c r="I42" i="2"/>
  <c r="H42" i="2"/>
  <c r="G42" i="2"/>
  <c r="A42" i="2"/>
  <c r="M30" i="2"/>
  <c r="K30" i="2"/>
  <c r="J30" i="2"/>
  <c r="I30" i="2"/>
  <c r="H30" i="2"/>
  <c r="G30" i="2"/>
  <c r="A30" i="2"/>
  <c r="K17" i="2"/>
  <c r="J17" i="2"/>
  <c r="I17" i="2"/>
  <c r="H17" i="2"/>
  <c r="G17" i="2"/>
  <c r="A17" i="2"/>
  <c r="F101" i="1" l="1"/>
  <c r="M91" i="1"/>
  <c r="M93" i="1" s="1"/>
  <c r="K91" i="1"/>
  <c r="K92" i="1" s="1"/>
  <c r="J91" i="1"/>
  <c r="I91" i="1"/>
  <c r="H91" i="1"/>
  <c r="G91" i="1"/>
  <c r="A91" i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I70" i="1"/>
  <c r="H70" i="1"/>
  <c r="G70" i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1" i="1"/>
  <c r="N61" i="1" s="1"/>
  <c r="L60" i="1"/>
  <c r="N60" i="1" s="1"/>
  <c r="L63" i="1"/>
  <c r="N63" i="1" s="1"/>
  <c r="L62" i="1"/>
  <c r="N62" i="1" s="1"/>
  <c r="L59" i="1"/>
  <c r="N59" i="1" s="1"/>
  <c r="L58" i="1"/>
  <c r="N58" i="1" s="1"/>
  <c r="K48" i="1"/>
  <c r="K49" i="1" s="1"/>
  <c r="J48" i="1"/>
  <c r="I48" i="1"/>
  <c r="H48" i="1"/>
  <c r="G48" i="1"/>
  <c r="A48" i="1"/>
  <c r="L47" i="1"/>
  <c r="N47" i="1" s="1"/>
  <c r="L46" i="1"/>
  <c r="N46" i="1" s="1"/>
  <c r="L45" i="1"/>
  <c r="N45" i="1" s="1"/>
  <c r="L44" i="1"/>
  <c r="N44" i="1" s="1"/>
  <c r="M48" i="1"/>
  <c r="M50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A70" i="1"/>
  <c r="J70" i="1"/>
  <c r="K70" i="1"/>
  <c r="L71" i="1" s="1"/>
  <c r="M70" i="1"/>
  <c r="M72" i="1" s="1"/>
  <c r="L47" i="4"/>
  <c r="L46" i="4"/>
  <c r="L45" i="4"/>
  <c r="L44" i="4"/>
  <c r="L33" i="4"/>
  <c r="N33" i="4" s="1"/>
  <c r="L32" i="4"/>
  <c r="N32" i="4" s="1"/>
  <c r="L31" i="4"/>
  <c r="N31" i="4" s="1"/>
  <c r="L30" i="4"/>
  <c r="L41" i="2"/>
  <c r="N41" i="2" s="1"/>
  <c r="L40" i="2"/>
  <c r="N40" i="2" s="1"/>
  <c r="L39" i="2"/>
  <c r="N39" i="2" s="1"/>
  <c r="L38" i="2"/>
  <c r="L29" i="2"/>
  <c r="N29" i="2" s="1"/>
  <c r="L28" i="2"/>
  <c r="N28" i="2" s="1"/>
  <c r="L27" i="2"/>
  <c r="N27" i="2" s="1"/>
  <c r="L26" i="2"/>
  <c r="N26" i="2" s="1"/>
  <c r="N30" i="2" s="1"/>
  <c r="L16" i="2"/>
  <c r="N16" i="2" s="1"/>
  <c r="L15" i="2"/>
  <c r="L14" i="2"/>
  <c r="L13" i="2"/>
  <c r="L42" i="3"/>
  <c r="L41" i="3"/>
  <c r="L40" i="3"/>
  <c r="L39" i="3"/>
  <c r="L30" i="3"/>
  <c r="N30" i="3" s="1"/>
  <c r="L29" i="3"/>
  <c r="N29" i="3" s="1"/>
  <c r="L28" i="3"/>
  <c r="N28" i="3" s="1"/>
  <c r="L27" i="3"/>
  <c r="L17" i="3"/>
  <c r="L16" i="3"/>
  <c r="L15" i="3"/>
  <c r="L14" i="3"/>
  <c r="A60" i="2"/>
  <c r="D60" i="2"/>
  <c r="A59" i="2"/>
  <c r="A58" i="2"/>
  <c r="A57" i="2"/>
  <c r="A56" i="2"/>
  <c r="A55" i="2"/>
  <c r="A54" i="2"/>
  <c r="D53" i="2"/>
  <c r="A53" i="2"/>
  <c r="A52" i="2"/>
  <c r="A51" i="2"/>
  <c r="A50" i="2"/>
  <c r="A49" i="2"/>
  <c r="A48" i="2"/>
  <c r="M44" i="2"/>
  <c r="K43" i="2"/>
  <c r="K44" i="2" s="1"/>
  <c r="M32" i="2"/>
  <c r="K31" i="2"/>
  <c r="K32" i="2" s="1"/>
  <c r="M17" i="2"/>
  <c r="M19" i="2" s="1"/>
  <c r="K18" i="2"/>
  <c r="N14" i="2"/>
  <c r="L42" i="2" l="1"/>
  <c r="L48" i="4"/>
  <c r="K19" i="2"/>
  <c r="F58" i="2"/>
  <c r="F60" i="2" s="1"/>
  <c r="N70" i="1"/>
  <c r="N30" i="4"/>
  <c r="N34" i="4" s="1"/>
  <c r="L34" i="4"/>
  <c r="L43" i="3"/>
  <c r="L31" i="3"/>
  <c r="N27" i="3"/>
  <c r="N31" i="3" s="1"/>
  <c r="L18" i="3"/>
  <c r="L30" i="2"/>
  <c r="N13" i="2"/>
  <c r="L17" i="2"/>
  <c r="L91" i="1"/>
  <c r="N79" i="1"/>
  <c r="N91" i="1" s="1"/>
  <c r="N48" i="1"/>
  <c r="L48" i="1"/>
  <c r="L49" i="1"/>
  <c r="K50" i="1"/>
  <c r="L70" i="1"/>
  <c r="L72" i="1" s="1"/>
  <c r="K93" i="1"/>
  <c r="K71" i="1"/>
  <c r="K72" i="1" s="1"/>
  <c r="L31" i="2"/>
  <c r="N31" i="2" s="1"/>
  <c r="N32" i="2" s="1"/>
  <c r="L18" i="2"/>
  <c r="N18" i="2" s="1"/>
  <c r="L43" i="2"/>
  <c r="N43" i="2" s="1"/>
  <c r="N71" i="1"/>
  <c r="L92" i="1"/>
  <c r="N92" i="1" s="1"/>
  <c r="N38" i="2"/>
  <c r="N42" i="2" s="1"/>
  <c r="N15" i="2"/>
  <c r="A66" i="4"/>
  <c r="D66" i="4"/>
  <c r="A65" i="4"/>
  <c r="A64" i="4"/>
  <c r="A63" i="4"/>
  <c r="A62" i="4"/>
  <c r="A61" i="4"/>
  <c r="A60" i="4"/>
  <c r="D59" i="4"/>
  <c r="A59" i="4"/>
  <c r="A58" i="4"/>
  <c r="A57" i="4"/>
  <c r="A56" i="4"/>
  <c r="A55" i="4"/>
  <c r="A54" i="4"/>
  <c r="M48" i="4"/>
  <c r="M50" i="4" s="1"/>
  <c r="L49" i="4"/>
  <c r="N49" i="4" s="1"/>
  <c r="N47" i="4"/>
  <c r="N44" i="4"/>
  <c r="M34" i="4"/>
  <c r="M36" i="4" s="1"/>
  <c r="L35" i="4"/>
  <c r="N35" i="4" s="1"/>
  <c r="M18" i="4"/>
  <c r="M20" i="4" s="1"/>
  <c r="L19" i="4"/>
  <c r="N19" i="4" s="1"/>
  <c r="L17" i="4"/>
  <c r="N17" i="4" s="1"/>
  <c r="L16" i="4"/>
  <c r="N16" i="4" s="1"/>
  <c r="L15" i="4"/>
  <c r="N15" i="4" s="1"/>
  <c r="L14" i="4"/>
  <c r="M31" i="3"/>
  <c r="M33" i="3" s="1"/>
  <c r="K32" i="3"/>
  <c r="M43" i="3"/>
  <c r="M45" i="3" s="1"/>
  <c r="L44" i="3"/>
  <c r="N44" i="3" s="1"/>
  <c r="N42" i="3"/>
  <c r="N41" i="3"/>
  <c r="M20" i="3"/>
  <c r="K19" i="3"/>
  <c r="N17" i="3"/>
  <c r="N16" i="3"/>
  <c r="N72" i="1" l="1"/>
  <c r="K20" i="3"/>
  <c r="N14" i="4"/>
  <c r="N18" i="4" s="1"/>
  <c r="N20" i="4" s="1"/>
  <c r="L18" i="4"/>
  <c r="L20" i="4" s="1"/>
  <c r="F59" i="4"/>
  <c r="K49" i="4"/>
  <c r="K50" i="4" s="1"/>
  <c r="F103" i="1"/>
  <c r="L50" i="4"/>
  <c r="N17" i="2"/>
  <c r="N19" i="2" s="1"/>
  <c r="N44" i="2"/>
  <c r="L44" i="2"/>
  <c r="L19" i="2"/>
  <c r="L32" i="2"/>
  <c r="F53" i="2"/>
  <c r="L50" i="1"/>
  <c r="N93" i="1"/>
  <c r="N49" i="1"/>
  <c r="N50" i="1" s="1"/>
  <c r="L93" i="1"/>
  <c r="L32" i="3"/>
  <c r="N32" i="3" s="1"/>
  <c r="N36" i="4"/>
  <c r="L36" i="4"/>
  <c r="N45" i="4"/>
  <c r="N46" i="4"/>
  <c r="K19" i="4"/>
  <c r="K35" i="4"/>
  <c r="K36" i="4" s="1"/>
  <c r="N33" i="3"/>
  <c r="K44" i="3"/>
  <c r="K45" i="3" s="1"/>
  <c r="L45" i="3"/>
  <c r="K33" i="3"/>
  <c r="L19" i="3"/>
  <c r="N19" i="3" s="1"/>
  <c r="N40" i="3"/>
  <c r="N39" i="3"/>
  <c r="N15" i="3"/>
  <c r="N14" i="3"/>
  <c r="D60" i="3"/>
  <c r="D53" i="3"/>
  <c r="N48" i="4" l="1"/>
  <c r="N50" i="4" s="1"/>
  <c r="K20" i="4"/>
  <c r="F64" i="4"/>
  <c r="F66" i="4" s="1"/>
  <c r="F109" i="1"/>
  <c r="F58" i="3"/>
  <c r="F60" i="3" s="1"/>
  <c r="N43" i="3"/>
  <c r="N45" i="3" s="1"/>
  <c r="L20" i="3"/>
  <c r="N18" i="3"/>
  <c r="N20" i="3" s="1"/>
  <c r="L33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F104" i="1" l="1"/>
  <c r="F107" i="1"/>
  <c r="F108" i="1"/>
  <c r="F53" i="3" l="1"/>
  <c r="F106" i="1" s="1"/>
  <c r="F110" i="1" l="1"/>
  <c r="F112" i="1" s="1"/>
  <c r="D112" i="1"/>
  <c r="D105" i="1"/>
  <c r="F105" i="1" l="1"/>
</calcChain>
</file>

<file path=xl/sharedStrings.xml><?xml version="1.0" encoding="utf-8"?>
<sst xmlns="http://schemas.openxmlformats.org/spreadsheetml/2006/main" count="668" uniqueCount="92">
  <si>
    <t>CONSEJO NACIONAL DE INVESTIGACIONES AGROPECUARIAS Y FORESTALES (CONIAF)</t>
  </si>
  <si>
    <t>DIRECCIÓN EJECUTIVA</t>
  </si>
  <si>
    <t>DEPARTAMENTO DE PLANIFICACIÓN  Y  DESARROLLO</t>
  </si>
  <si>
    <t>PROGRAMACIÓN  DE ACTIVIDADES  AGROPECUARIAS Y FORESTALES</t>
  </si>
  <si>
    <t>Objetivos: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</si>
  <si>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capacitación continua a técnicos y a productores líderes para fortalecer el proceso de transferencia de tecnologías generadas y/o validadas para incrementar la </t>
    </r>
  </si>
  <si>
    <t>productividad, la competitividad y  Eel desarrollo de los territorios rurales.</t>
  </si>
  <si>
    <r>
      <rPr>
        <b/>
        <sz val="11"/>
        <rFont val="Cambria"/>
        <family val="1"/>
      </rPr>
      <t xml:space="preserve">Específico: </t>
    </r>
    <r>
      <rPr>
        <sz val="11"/>
        <rFont val="Cambria"/>
        <family val="1"/>
      </rPr>
      <t xml:space="preserve">Transferir tecnología validada y asistir técnicamente a productores líderes y técnicos del sector agropecuario en todo el país en cuanto a la innovación en el cultivo de productos tanto de </t>
    </r>
  </si>
  <si>
    <t>exportación como de la canasta básica.</t>
  </si>
  <si>
    <r>
      <rPr>
        <b/>
        <sz val="11"/>
        <rFont val="Cambria"/>
        <family val="1"/>
      </rPr>
      <t xml:space="preserve">Descripción: </t>
    </r>
    <r>
      <rPr>
        <sz val="11"/>
        <rFont val="Cambria"/>
        <family val="1"/>
      </rPr>
      <t>Se describe como un proceso mediante el cual se fortalecen los conocimientos de los involucrados del Sistema Nacional de Investigaciones Agropecuarias y Forestales.</t>
    </r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</si>
  <si>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</si>
  <si>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</si>
  <si>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</si>
  <si>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</si>
  <si>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</si>
  <si>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</si>
  <si>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</si>
  <si>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</si>
  <si>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CAPACITACIÓN</t>
  </si>
  <si>
    <t>BENEFICIARIOS</t>
  </si>
  <si>
    <t xml:space="preserve">COSTO LOGÍSTICO       </t>
  </si>
  <si>
    <t xml:space="preserve">COSTO FACILITADO- RES  </t>
  </si>
  <si>
    <t xml:space="preserve">COSTO TALLER      </t>
  </si>
  <si>
    <t>INSTALACION  PARCELAS DE VALIDACION Y  SEGUIMIENTO</t>
  </si>
  <si>
    <t>COSTO TOTAL TALLER</t>
  </si>
  <si>
    <t>TECNICOS</t>
  </si>
  <si>
    <t>PRODUCTORES LÍDERES</t>
  </si>
  <si>
    <t xml:space="preserve"> FACILITADORES</t>
  </si>
  <si>
    <t>NOMBRE DE LA ACTIVIDAD</t>
  </si>
  <si>
    <t>Alejandro Maria Núñez, Orlando Rodriguez</t>
  </si>
  <si>
    <t>SUB-TOTAL</t>
  </si>
  <si>
    <t>Legislación  ISR (10% sobre costo  facilitadores)</t>
  </si>
  <si>
    <t xml:space="preserve">TOTAL </t>
  </si>
  <si>
    <t>Ana Victoria Núñez, Francisco Jiménez, Freddy Contreras, Ángel Adames y Jesús Rosario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</si>
  <si>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</si>
  <si>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</si>
  <si>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</si>
  <si>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</si>
  <si>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</si>
  <si>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</si>
  <si>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</si>
  <si>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</si>
  <si>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>PRODUCTORES LÍDERES BENEFICIADOS</t>
  </si>
  <si>
    <t>TOTAL BENEFICIARIOS</t>
  </si>
  <si>
    <t>HORAS DE CAPACITACIÓN</t>
  </si>
  <si>
    <t xml:space="preserve">COSTO LOGÍSTICO         (RD$) </t>
  </si>
  <si>
    <t xml:space="preserve">COSTO FACILITADORES (RD$) </t>
  </si>
  <si>
    <t>OTROS COSTOS (Ley ISR)</t>
  </si>
  <si>
    <t>PARCELAS DE VALIDACIÓN Y SEGUIMIENTO</t>
  </si>
  <si>
    <t>TOTAL  TALLERES (RD$)</t>
  </si>
  <si>
    <t xml:space="preserve">COSTO TALLERES      (RD$) </t>
  </si>
  <si>
    <t>Higuey</t>
  </si>
  <si>
    <t xml:space="preserve"> Bienvenido Carvajal</t>
  </si>
  <si>
    <t>José Cepeda</t>
  </si>
  <si>
    <t>Loma de Cabrera</t>
  </si>
  <si>
    <t>Restauración</t>
  </si>
  <si>
    <t>A determinar</t>
  </si>
  <si>
    <t>Linea Noroeste</t>
  </si>
  <si>
    <t>William Baez, Tony Tavera y Juan Arthur</t>
  </si>
  <si>
    <t>A  determinar</t>
  </si>
  <si>
    <t>Rafael Legel, Cristomo Medina y Julio de Oleo</t>
  </si>
  <si>
    <t>Paraíso</t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</si>
  <si>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CACAO</t>
    </r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</si>
  <si>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ARROZ</t>
    </r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</si>
  <si>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PLÁTANO</t>
    </r>
  </si>
  <si>
    <r>
      <t xml:space="preserve">Transferencia Tecnológica y Asistencia Técnica para la innovación en el cultivo de </t>
    </r>
    <r>
      <rPr>
        <b/>
        <sz val="11"/>
        <rFont val="Cambria"/>
        <family val="1"/>
      </rPr>
      <t>MANGO</t>
    </r>
  </si>
  <si>
    <t>HORAS CAPACITA-CIÓN</t>
  </si>
  <si>
    <r>
      <t>Transferencia Tecnológica y Asistencia Técnica para la innovación en el cultivo de</t>
    </r>
    <r>
      <rPr>
        <b/>
        <sz val="11"/>
        <rFont val="Cambria"/>
        <family val="1"/>
      </rPr>
      <t xml:space="preserve"> ARROZ</t>
    </r>
  </si>
  <si>
    <r>
      <t>Transferencia Tecnológica y Asistencia Técnica para la innovación en el cultivo de</t>
    </r>
    <r>
      <rPr>
        <b/>
        <sz val="11"/>
        <rFont val="Cambria"/>
        <family val="1"/>
      </rPr>
      <t xml:space="preserve"> PLÁTANO</t>
    </r>
  </si>
  <si>
    <r>
      <t>Transferencia Tecnológica y Asistencia Técnica para la innovación en el cultivo de</t>
    </r>
    <r>
      <rPr>
        <b/>
        <sz val="11"/>
        <rFont val="Cambria"/>
        <family val="1"/>
      </rPr>
      <t xml:space="preserve"> MANGO</t>
    </r>
  </si>
  <si>
    <t>ACTUALIZACIÓN PARA LA INNOVACIÓN TECNOLÓGICA Y COMPETITIVIDAD DEL SECTOR AGROALIMENTARIO Y  DE FOMENTO A LA EXPORTACIÓN</t>
  </si>
  <si>
    <t>ACTUALIZACIÓN PARA INNOVACIÓN TECNOLÓGICA Y COMPETITIVIDAD DEL SECTOR AGROALIMENTARIO Y DE FOMENTO A LA EXPORTACIÓN</t>
  </si>
  <si>
    <t>Rafael Leger, Cristomo Medina y Julio de Oleo</t>
  </si>
  <si>
    <t>William Baez, Tony Taveras y Juan Arthur</t>
  </si>
  <si>
    <r>
      <rPr>
        <b/>
        <sz val="14"/>
        <rFont val="Cambria"/>
        <family val="1"/>
      </rPr>
      <t xml:space="preserve">Nombre del Programa: </t>
    </r>
    <r>
      <rPr>
        <sz val="14"/>
        <rFont val="Cambria"/>
        <family val="1"/>
      </rPr>
      <t xml:space="preserve"> Desarrollo de capacidades en tecnologías agropecuarias y forestales.</t>
    </r>
  </si>
  <si>
    <t>William Báez, Tony Taveras y Juan Arthur</t>
  </si>
  <si>
    <t>META AÑO 2021</t>
  </si>
  <si>
    <t>Victor Payano/Maldané Cuello</t>
  </si>
  <si>
    <t>DEPARTAMENTO DE REDUCCIÓN DE LA POBREZA RURAL y CIENCIAS MODERNAS</t>
  </si>
  <si>
    <t>Realizar treinta y seis (36) eventos de transferencias de tecnología a nivel nacional para beneficiar al menos a 390 técnicos y productores líderes con 864 horas de capacitación.</t>
  </si>
  <si>
    <t>TRIMESTRE: OCTUBRE-DICIEMBRE  2021</t>
  </si>
  <si>
    <t>Meta del programa para el trimestre: OCTUBRE-DICIEMBRE  2021</t>
  </si>
  <si>
    <t>Octubre</t>
  </si>
  <si>
    <t>Noviembre</t>
  </si>
  <si>
    <t>Diciembre</t>
  </si>
  <si>
    <t>META OCTUBRE-DICIEMBRE</t>
  </si>
  <si>
    <t>MES: OCTUBRE  2021</t>
  </si>
  <si>
    <t>META OCTUBRE</t>
  </si>
  <si>
    <t>MES:  NOVIEMBRE  2021</t>
  </si>
  <si>
    <t>META NOVIEMBRE</t>
  </si>
  <si>
    <t>MES:  DICIEMBRE  2021</t>
  </si>
  <si>
    <t>META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</si>
</sst>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10" fillId="2" borderId="0" xfId="0" applyNumberFormat="1" applyFont="1" applyFill="1" applyAlignment="1">
      <alignment horizontal="right" vertical="center" wrapText="1"/>
    </xf>
    <xf numFmtId="43" fontId="10" fillId="2" borderId="0" xfId="0" applyNumberFormat="1" applyFont="1" applyFill="1" applyAlignment="1">
      <alignment horizontal="right"/>
    </xf>
    <xf numFmtId="43" fontId="6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 wrapText="1"/>
    </xf>
    <xf numFmtId="4" fontId="8" fillId="2" borderId="1" xfId="0" applyNumberFormat="1" applyFont="1" applyFill="1" applyBorder="1" applyAlignment="1">
      <alignment horizontal="right" wrapText="1"/>
    </xf>
    <xf numFmtId="43" fontId="8" fillId="2" borderId="15" xfId="0" applyNumberFormat="1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 vertical="center" wrapText="1"/>
    </xf>
    <xf numFmtId="43" fontId="8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right" wrapText="1"/>
    </xf>
    <xf numFmtId="4" fontId="8" fillId="2" borderId="0" xfId="0" applyNumberFormat="1" applyFont="1" applyFill="1" applyBorder="1" applyAlignment="1">
      <alignment horizontal="right" wrapText="1"/>
    </xf>
    <xf numFmtId="43" fontId="8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" fontId="14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wrapText="1"/>
    </xf>
    <xf numFmtId="43" fontId="14" fillId="0" borderId="0" xfId="0" applyNumberFormat="1" applyFont="1"/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/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8" fillId="0" borderId="15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right" vertical="center" wrapText="1"/>
    </xf>
    <xf numFmtId="43" fontId="8" fillId="0" borderId="1" xfId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3" fontId="8" fillId="0" borderId="15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0" fontId="6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4" fontId="8" fillId="2" borderId="0" xfId="0" applyNumberFormat="1" applyFont="1" applyFill="1" applyAlignment="1">
      <alignment horizontal="right" vertical="center" wrapText="1"/>
    </xf>
    <xf numFmtId="4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wrapText="1"/>
    </xf>
    <xf numFmtId="0" fontId="8" fillId="2" borderId="14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43" fontId="8" fillId="0" borderId="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16" xfId="0" applyFont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43" fontId="8" fillId="0" borderId="1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 vertical="center" wrapText="1"/>
    </xf>
    <xf numFmtId="0" fontId="19" fillId="0" borderId="0" xfId="0" applyFont="1"/>
    <xf numFmtId="0" fontId="0" fillId="0" borderId="0" xfId="0" applyBorder="1"/>
    <xf numFmtId="43" fontId="4" fillId="0" borderId="0" xfId="1" applyFont="1" applyBorder="1" applyAlignment="1">
      <alignment horizontal="center"/>
    </xf>
    <xf numFmtId="0" fontId="12" fillId="0" borderId="14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11" fillId="2" borderId="0" xfId="0" applyNumberFormat="1" applyFont="1" applyFill="1" applyAlignment="1">
      <alignment wrapText="1"/>
    </xf>
    <xf numFmtId="4" fontId="11" fillId="2" borderId="0" xfId="0" applyNumberFormat="1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8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wrapText="1"/>
    </xf>
    <xf numFmtId="0" fontId="6" fillId="2" borderId="16" xfId="0" applyFont="1" applyFill="1" applyBorder="1" applyAlignment="1">
      <alignment horizontal="right" wrapText="1"/>
    </xf>
    <xf numFmtId="4" fontId="8" fillId="2" borderId="16" xfId="0" applyNumberFormat="1" applyFont="1" applyFill="1" applyBorder="1" applyAlignment="1">
      <alignment horizontal="right" wrapText="1"/>
    </xf>
    <xf numFmtId="43" fontId="8" fillId="2" borderId="16" xfId="0" applyNumberFormat="1" applyFont="1" applyFill="1" applyBorder="1" applyAlignment="1">
      <alignment horizontal="right"/>
    </xf>
    <xf numFmtId="4" fontId="8" fillId="2" borderId="16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9" fontId="8" fillId="2" borderId="12" xfId="0" applyNumberFormat="1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9" fontId="8" fillId="2" borderId="15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wrapText="1"/>
    </xf>
    <xf numFmtId="0" fontId="15" fillId="6" borderId="18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17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center" wrapText="1"/>
    </xf>
    <xf numFmtId="0" fontId="18" fillId="10" borderId="1" xfId="0" applyFont="1" applyFill="1" applyBorder="1" applyAlignment="1">
      <alignment horizontal="left"/>
    </xf>
    <xf numFmtId="4" fontId="8" fillId="10" borderId="1" xfId="0" applyNumberFormat="1" applyFont="1" applyFill="1" applyBorder="1" applyAlignment="1">
      <alignment horizontal="center" wrapText="1"/>
    </xf>
    <xf numFmtId="4" fontId="8" fillId="1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4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10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left" wrapText="1"/>
    </xf>
    <xf numFmtId="0" fontId="8" fillId="8" borderId="13" xfId="0" applyFont="1" applyFill="1" applyBorder="1" applyAlignment="1">
      <alignment horizontal="left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224755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888FBB8-9AD4-45B4-83AA-EC27411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67D80C8-76B8-4736-BDD7-B09FBEB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E4B35F30-9162-4FFE-8577-FCA5251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226CDB7-6E37-4ECE-B62E-C3D7554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F285185A-32FC-474A-A855-C8E5EAD0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2020%20CARMEN/PROGRAMACI&#211;N%202020/PROGRAMACION%20%20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-JUNIO 2020"/>
      <sheetName val="ABRIL"/>
      <sheetName val="MAYO"/>
      <sheetName val="JUNIO"/>
    </sheetNames>
    <sheetDataSet>
      <sheetData sheetId="0"/>
      <sheetData sheetId="1"/>
      <sheetData sheetId="2">
        <row r="61">
          <cell r="A61" t="str">
            <v xml:space="preserve">RESUMEN PROGRAMACIÓN </v>
          </cell>
        </row>
        <row r="62">
          <cell r="A62" t="str">
            <v>TRANSFERENCIAS</v>
          </cell>
        </row>
        <row r="63">
          <cell r="A63" t="str">
            <v>INSTALACIÓN PARCELAS DE VALIDACIÓN</v>
          </cell>
        </row>
        <row r="64">
          <cell r="A64" t="str">
            <v>TECNICOS BENEFICIADOS</v>
          </cell>
        </row>
        <row r="65">
          <cell r="A65" t="str">
            <v>PRODUCTORES LÍDERES BENEFICIADOS</v>
          </cell>
        </row>
        <row r="66">
          <cell r="A66" t="str">
            <v>TOTAL BENEFICIARIOS</v>
          </cell>
        </row>
        <row r="67">
          <cell r="A67" t="str">
            <v>HORAS DE CAPACITACIÓN</v>
          </cell>
        </row>
        <row r="68">
          <cell r="A68" t="str">
            <v xml:space="preserve">COSTO LOGÍSTICO         (RD$) </v>
          </cell>
        </row>
        <row r="69">
          <cell r="A69" t="str">
            <v xml:space="preserve">COSTO FACILITADORES (RD$) </v>
          </cell>
        </row>
        <row r="70">
          <cell r="A70" t="str">
            <v>OTROS COSTOS (Ley ISR)</v>
          </cell>
        </row>
        <row r="71">
          <cell r="A71" t="str">
            <v xml:space="preserve">COSTO TALLER      (RD$) </v>
          </cell>
        </row>
        <row r="72">
          <cell r="A72" t="str">
            <v>PARCELAS DE VALIDACIÓN Y SEGUIMIENTO</v>
          </cell>
        </row>
        <row r="73">
          <cell r="A73" t="str">
            <v>TOTAL  TALLERES (RD$)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topLeftCell="A25" zoomScaleNormal="100" workbookViewId="0">
      <selection activeCell="E36" sqref="E36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7" width="10.5703125" customWidth="1"/>
    <col min="8" max="8" width="12.5703125" bestFit="1" customWidth="1"/>
    <col min="9" max="9" width="14.7109375" customWidth="1"/>
    <col min="10" max="10" width="16.5703125" customWidth="1"/>
    <col min="11" max="11" width="15" customWidth="1"/>
    <col min="12" max="12" width="16.140625" customWidth="1"/>
    <col min="13" max="13" width="15" customWidth="1"/>
    <col min="14" max="14" width="19.28515625" customWidth="1"/>
  </cols>
  <sheetData>
    <row r="1" spans="1:14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15.75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ht="15.75" x14ac:dyDescent="0.2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t="18" x14ac:dyDescent="0.25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18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8" x14ac:dyDescent="0.25">
      <c r="A6" s="209" t="s">
        <v>70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</row>
    <row r="7" spans="1:14" ht="18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ht="18" x14ac:dyDescent="0.25">
      <c r="A8" s="210" t="s">
        <v>80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8" x14ac:dyDescent="0.25">
      <c r="A11" s="1" t="s">
        <v>74</v>
      </c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6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6"/>
    </row>
    <row r="13" spans="1:14" x14ac:dyDescent="0.25">
      <c r="A13" s="4" t="s">
        <v>4</v>
      </c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6"/>
    </row>
    <row r="14" spans="1:14" x14ac:dyDescent="0.25">
      <c r="A14" s="4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6"/>
    </row>
    <row r="15" spans="1:14" x14ac:dyDescent="0.25">
      <c r="A15" s="3" t="s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6"/>
    </row>
    <row r="16" spans="1:14" x14ac:dyDescent="0.25">
      <c r="A16" s="211" t="s">
        <v>6</v>
      </c>
      <c r="B16" s="211"/>
      <c r="C16" s="211"/>
      <c r="D16" s="211"/>
      <c r="E16" s="211"/>
      <c r="F16" s="211"/>
      <c r="G16" s="3"/>
      <c r="H16" s="3"/>
      <c r="I16" s="3"/>
      <c r="J16" s="3"/>
      <c r="K16" s="3"/>
      <c r="L16" s="3"/>
      <c r="M16" s="3"/>
      <c r="N16" s="6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6"/>
    </row>
    <row r="18" spans="1:14" x14ac:dyDescent="0.25">
      <c r="A18" s="3" t="s">
        <v>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6"/>
    </row>
    <row r="19" spans="1:14" x14ac:dyDescent="0.25">
      <c r="A19" s="3" t="s">
        <v>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6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6"/>
    </row>
    <row r="21" spans="1:14" x14ac:dyDescent="0.25">
      <c r="A21" s="3" t="s">
        <v>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"/>
    </row>
    <row r="22" spans="1:1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/>
    </row>
    <row r="23" spans="1:14" x14ac:dyDescent="0.25">
      <c r="A23" s="3" t="s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"/>
    </row>
    <row r="24" spans="1:14" x14ac:dyDescent="0.25">
      <c r="A24" s="3" t="s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</row>
    <row r="25" spans="1:1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"/>
    </row>
    <row r="26" spans="1:14" x14ac:dyDescent="0.25">
      <c r="A26" s="5" t="s">
        <v>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/>
    </row>
    <row r="27" spans="1:14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x14ac:dyDescent="0.25">
      <c r="A28" s="212" t="s">
        <v>79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3"/>
      <c r="N28" s="6"/>
    </row>
    <row r="29" spans="1:14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3"/>
      <c r="N29" s="6"/>
    </row>
    <row r="30" spans="1:14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3"/>
      <c r="N30" s="6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.75" customHeight="1" thickBot="1" x14ac:dyDescent="0.3">
      <c r="A32" s="144" t="s">
        <v>12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</row>
    <row r="33" spans="1:14" ht="15.75" customHeight="1" thickBot="1" x14ac:dyDescent="0.3">
      <c r="A33" s="157" t="s">
        <v>13</v>
      </c>
      <c r="B33" s="150" t="s">
        <v>14</v>
      </c>
      <c r="C33" s="151"/>
      <c r="D33" s="148" t="s">
        <v>15</v>
      </c>
      <c r="E33" s="148" t="s">
        <v>16</v>
      </c>
      <c r="F33" s="148" t="s">
        <v>17</v>
      </c>
      <c r="G33" s="148" t="s">
        <v>66</v>
      </c>
      <c r="H33" s="150" t="s">
        <v>19</v>
      </c>
      <c r="I33" s="151"/>
      <c r="J33" s="148" t="s">
        <v>20</v>
      </c>
      <c r="K33" s="148" t="s">
        <v>21</v>
      </c>
      <c r="L33" s="145" t="s">
        <v>22</v>
      </c>
      <c r="M33" s="145" t="s">
        <v>23</v>
      </c>
      <c r="N33" s="145" t="s">
        <v>24</v>
      </c>
    </row>
    <row r="34" spans="1:14" ht="15.75" customHeight="1" thickBot="1" x14ac:dyDescent="0.3">
      <c r="A34" s="158"/>
      <c r="B34" s="155"/>
      <c r="C34" s="156"/>
      <c r="D34" s="154"/>
      <c r="E34" s="154"/>
      <c r="F34" s="154"/>
      <c r="G34" s="152"/>
      <c r="H34" s="150" t="s">
        <v>25</v>
      </c>
      <c r="I34" s="148" t="s">
        <v>26</v>
      </c>
      <c r="J34" s="149"/>
      <c r="K34" s="149"/>
      <c r="L34" s="146"/>
      <c r="M34" s="146"/>
      <c r="N34" s="146"/>
    </row>
    <row r="35" spans="1:14" ht="26.25" thickBot="1" x14ac:dyDescent="0.3">
      <c r="A35" s="158"/>
      <c r="B35" s="60" t="s">
        <v>27</v>
      </c>
      <c r="C35" s="61" t="s">
        <v>28</v>
      </c>
      <c r="D35" s="154"/>
      <c r="E35" s="154"/>
      <c r="F35" s="154"/>
      <c r="G35" s="153"/>
      <c r="H35" s="152"/>
      <c r="I35" s="154"/>
      <c r="J35" s="149"/>
      <c r="K35" s="149"/>
      <c r="L35" s="147"/>
      <c r="M35" s="147"/>
      <c r="N35" s="147"/>
    </row>
    <row r="36" spans="1:14" ht="72" thickBot="1" x14ac:dyDescent="0.3">
      <c r="A36" s="58">
        <v>1</v>
      </c>
      <c r="B36" s="7" t="s">
        <v>29</v>
      </c>
      <c r="C36" s="7" t="s">
        <v>62</v>
      </c>
      <c r="D36" s="134" t="s">
        <v>77</v>
      </c>
      <c r="E36" s="133" t="s">
        <v>82</v>
      </c>
      <c r="F36" s="7" t="s">
        <v>61</v>
      </c>
      <c r="G36" s="62">
        <v>24</v>
      </c>
      <c r="H36" s="62">
        <v>5</v>
      </c>
      <c r="I36" s="62">
        <v>5</v>
      </c>
      <c r="J36" s="10">
        <v>70000</v>
      </c>
      <c r="K36" s="63">
        <v>60000</v>
      </c>
      <c r="L36" s="10">
        <f>+J36+K36</f>
        <v>130000</v>
      </c>
      <c r="M36" s="10">
        <v>0</v>
      </c>
      <c r="N36" s="10">
        <f t="shared" ref="N36:N37" si="0">SUM(L36:M36)</f>
        <v>130000</v>
      </c>
    </row>
    <row r="37" spans="1:14" ht="72" thickBot="1" x14ac:dyDescent="0.3">
      <c r="A37" s="58">
        <v>1</v>
      </c>
      <c r="B37" s="7" t="s">
        <v>29</v>
      </c>
      <c r="C37" s="7" t="s">
        <v>62</v>
      </c>
      <c r="D37" s="135" t="s">
        <v>77</v>
      </c>
      <c r="E37" s="136" t="s">
        <v>82</v>
      </c>
      <c r="F37" s="7" t="s">
        <v>61</v>
      </c>
      <c r="G37" s="62">
        <v>24</v>
      </c>
      <c r="H37" s="62">
        <v>10</v>
      </c>
      <c r="I37" s="62">
        <v>5</v>
      </c>
      <c r="J37" s="10">
        <v>80000</v>
      </c>
      <c r="K37" s="63">
        <v>60000</v>
      </c>
      <c r="L37" s="10">
        <f>+J37+K37</f>
        <v>140000</v>
      </c>
      <c r="M37" s="10">
        <v>0</v>
      </c>
      <c r="N37" s="10">
        <f t="shared" si="0"/>
        <v>140000</v>
      </c>
    </row>
    <row r="38" spans="1:14" ht="86.25" thickBot="1" x14ac:dyDescent="0.3">
      <c r="A38" s="58">
        <v>1</v>
      </c>
      <c r="B38" s="7" t="s">
        <v>33</v>
      </c>
      <c r="C38" s="7" t="s">
        <v>63</v>
      </c>
      <c r="D38" s="135" t="s">
        <v>77</v>
      </c>
      <c r="E38" s="136" t="s">
        <v>82</v>
      </c>
      <c r="F38" s="7" t="s">
        <v>56</v>
      </c>
      <c r="G38" s="62">
        <v>24</v>
      </c>
      <c r="H38" s="62">
        <v>5</v>
      </c>
      <c r="I38" s="62">
        <v>5</v>
      </c>
      <c r="J38" s="10">
        <v>70000</v>
      </c>
      <c r="K38" s="63">
        <v>60000</v>
      </c>
      <c r="L38" s="10">
        <f t="shared" ref="L38:L39" si="1">+J38+K38</f>
        <v>130000</v>
      </c>
      <c r="M38" s="10">
        <v>0</v>
      </c>
      <c r="N38" s="10">
        <f t="shared" ref="N38:N39" si="2">SUM(L38:M38)</f>
        <v>130000</v>
      </c>
    </row>
    <row r="39" spans="1:14" ht="86.25" thickBot="1" x14ac:dyDescent="0.3">
      <c r="A39" s="58">
        <v>1</v>
      </c>
      <c r="B39" s="7" t="s">
        <v>33</v>
      </c>
      <c r="C39" s="7" t="s">
        <v>63</v>
      </c>
      <c r="D39" s="135" t="s">
        <v>77</v>
      </c>
      <c r="E39" s="136" t="s">
        <v>82</v>
      </c>
      <c r="F39" s="7" t="s">
        <v>56</v>
      </c>
      <c r="G39" s="62">
        <v>24</v>
      </c>
      <c r="H39" s="62">
        <v>10</v>
      </c>
      <c r="I39" s="62">
        <v>5</v>
      </c>
      <c r="J39" s="10">
        <v>80000</v>
      </c>
      <c r="K39" s="63">
        <v>60000</v>
      </c>
      <c r="L39" s="10">
        <f t="shared" si="1"/>
        <v>140000</v>
      </c>
      <c r="M39" s="10">
        <v>0</v>
      </c>
      <c r="N39" s="10">
        <f t="shared" si="2"/>
        <v>140000</v>
      </c>
    </row>
    <row r="40" spans="1:14" ht="72" thickBot="1" x14ac:dyDescent="0.3">
      <c r="A40" s="58">
        <v>1</v>
      </c>
      <c r="B40" s="7" t="s">
        <v>29</v>
      </c>
      <c r="C40" s="7" t="s">
        <v>62</v>
      </c>
      <c r="D40" s="135" t="s">
        <v>77</v>
      </c>
      <c r="E40" s="133" t="s">
        <v>83</v>
      </c>
      <c r="F40" s="7" t="s">
        <v>61</v>
      </c>
      <c r="G40" s="62">
        <v>24</v>
      </c>
      <c r="H40" s="62">
        <v>5</v>
      </c>
      <c r="I40" s="62">
        <v>5</v>
      </c>
      <c r="J40" s="10">
        <v>70000</v>
      </c>
      <c r="K40" s="63">
        <v>60000</v>
      </c>
      <c r="L40" s="10">
        <f>+J40+K40</f>
        <v>130000</v>
      </c>
      <c r="M40" s="10">
        <v>0</v>
      </c>
      <c r="N40" s="10">
        <f t="shared" ref="N40:N41" si="3">SUM(L40:M40)</f>
        <v>130000</v>
      </c>
    </row>
    <row r="41" spans="1:14" ht="72" thickBot="1" x14ac:dyDescent="0.3">
      <c r="A41" s="58">
        <v>1</v>
      </c>
      <c r="B41" s="7" t="s">
        <v>29</v>
      </c>
      <c r="C41" s="7" t="s">
        <v>62</v>
      </c>
      <c r="D41" s="135" t="s">
        <v>77</v>
      </c>
      <c r="E41" s="136" t="s">
        <v>83</v>
      </c>
      <c r="F41" s="7" t="s">
        <v>61</v>
      </c>
      <c r="G41" s="62">
        <v>24</v>
      </c>
      <c r="H41" s="62">
        <v>10</v>
      </c>
      <c r="I41" s="62">
        <v>5</v>
      </c>
      <c r="J41" s="10">
        <v>80000</v>
      </c>
      <c r="K41" s="63">
        <v>60000</v>
      </c>
      <c r="L41" s="10">
        <f>+J41+K41</f>
        <v>140000</v>
      </c>
      <c r="M41" s="10">
        <v>0</v>
      </c>
      <c r="N41" s="10">
        <f t="shared" si="3"/>
        <v>140000</v>
      </c>
    </row>
    <row r="42" spans="1:14" ht="86.25" thickBot="1" x14ac:dyDescent="0.3">
      <c r="A42" s="58">
        <v>1</v>
      </c>
      <c r="B42" s="7" t="s">
        <v>33</v>
      </c>
      <c r="C42" s="7" t="s">
        <v>63</v>
      </c>
      <c r="D42" s="135" t="s">
        <v>77</v>
      </c>
      <c r="E42" s="136" t="s">
        <v>83</v>
      </c>
      <c r="F42" s="7" t="s">
        <v>56</v>
      </c>
      <c r="G42" s="62">
        <v>24</v>
      </c>
      <c r="H42" s="62">
        <v>5</v>
      </c>
      <c r="I42" s="62">
        <v>5</v>
      </c>
      <c r="J42" s="10">
        <v>70000</v>
      </c>
      <c r="K42" s="63">
        <v>60000</v>
      </c>
      <c r="L42" s="10">
        <f t="shared" ref="L42:L47" si="4">+J42+K42</f>
        <v>130000</v>
      </c>
      <c r="M42" s="10">
        <v>0</v>
      </c>
      <c r="N42" s="10">
        <f t="shared" ref="N42:N43" si="5">SUM(L42:M42)</f>
        <v>130000</v>
      </c>
    </row>
    <row r="43" spans="1:14" ht="86.25" thickBot="1" x14ac:dyDescent="0.3">
      <c r="A43" s="58">
        <v>1</v>
      </c>
      <c r="B43" s="7" t="s">
        <v>33</v>
      </c>
      <c r="C43" s="7" t="s">
        <v>63</v>
      </c>
      <c r="D43" s="135" t="s">
        <v>77</v>
      </c>
      <c r="E43" s="136" t="s">
        <v>83</v>
      </c>
      <c r="F43" s="7" t="s">
        <v>56</v>
      </c>
      <c r="G43" s="62">
        <v>24</v>
      </c>
      <c r="H43" s="62">
        <v>10</v>
      </c>
      <c r="I43" s="62">
        <v>5</v>
      </c>
      <c r="J43" s="10">
        <v>80000</v>
      </c>
      <c r="K43" s="63">
        <v>60000</v>
      </c>
      <c r="L43" s="10">
        <f t="shared" si="4"/>
        <v>140000</v>
      </c>
      <c r="M43" s="10">
        <v>0</v>
      </c>
      <c r="N43" s="10">
        <f t="shared" si="5"/>
        <v>140000</v>
      </c>
    </row>
    <row r="44" spans="1:14" ht="72" thickBot="1" x14ac:dyDescent="0.3">
      <c r="A44" s="58">
        <v>1</v>
      </c>
      <c r="B44" s="132" t="s">
        <v>75</v>
      </c>
      <c r="C44" s="7" t="s">
        <v>64</v>
      </c>
      <c r="D44" s="135" t="s">
        <v>77</v>
      </c>
      <c r="E44" s="133" t="s">
        <v>84</v>
      </c>
      <c r="F44" s="7" t="s">
        <v>56</v>
      </c>
      <c r="G44" s="62">
        <v>24</v>
      </c>
      <c r="H44" s="62">
        <v>5</v>
      </c>
      <c r="I44" s="62">
        <v>5</v>
      </c>
      <c r="J44" s="10">
        <v>50000</v>
      </c>
      <c r="K44" s="63">
        <v>60000</v>
      </c>
      <c r="L44" s="10">
        <f t="shared" si="4"/>
        <v>110000</v>
      </c>
      <c r="M44" s="10">
        <v>0</v>
      </c>
      <c r="N44" s="10">
        <f t="shared" ref="N44:N45" si="6">SUM(L44:M44)</f>
        <v>110000</v>
      </c>
    </row>
    <row r="45" spans="1:14" ht="72" thickBot="1" x14ac:dyDescent="0.3">
      <c r="A45" s="58">
        <v>1</v>
      </c>
      <c r="B45" s="7" t="s">
        <v>75</v>
      </c>
      <c r="C45" s="7" t="s">
        <v>64</v>
      </c>
      <c r="D45" s="135" t="s">
        <v>77</v>
      </c>
      <c r="E45" s="136" t="s">
        <v>84</v>
      </c>
      <c r="F45" s="7" t="s">
        <v>56</v>
      </c>
      <c r="G45" s="62">
        <v>24</v>
      </c>
      <c r="H45" s="62">
        <v>10</v>
      </c>
      <c r="I45" s="62">
        <v>5</v>
      </c>
      <c r="J45" s="10">
        <v>50000</v>
      </c>
      <c r="K45" s="63">
        <v>60000</v>
      </c>
      <c r="L45" s="10">
        <f t="shared" si="4"/>
        <v>110000</v>
      </c>
      <c r="M45" s="10">
        <v>0</v>
      </c>
      <c r="N45" s="10">
        <f t="shared" si="6"/>
        <v>110000</v>
      </c>
    </row>
    <row r="46" spans="1:14" ht="72" thickBot="1" x14ac:dyDescent="0.3">
      <c r="A46" s="58">
        <v>1</v>
      </c>
      <c r="B46" s="7" t="s">
        <v>72</v>
      </c>
      <c r="C46" s="7" t="s">
        <v>65</v>
      </c>
      <c r="D46" s="135" t="s">
        <v>77</v>
      </c>
      <c r="E46" s="136" t="s">
        <v>84</v>
      </c>
      <c r="F46" s="7" t="s">
        <v>56</v>
      </c>
      <c r="G46" s="62">
        <v>24</v>
      </c>
      <c r="H46" s="62">
        <v>5</v>
      </c>
      <c r="I46" s="62">
        <v>5</v>
      </c>
      <c r="J46" s="10">
        <v>60000</v>
      </c>
      <c r="K46" s="63">
        <v>60000</v>
      </c>
      <c r="L46" s="10">
        <f t="shared" si="4"/>
        <v>120000</v>
      </c>
      <c r="M46" s="10">
        <v>0</v>
      </c>
      <c r="N46" s="10">
        <f t="shared" ref="N46:N47" si="7">SUM(L46:M46)</f>
        <v>120000</v>
      </c>
    </row>
    <row r="47" spans="1:14" ht="72" thickBot="1" x14ac:dyDescent="0.3">
      <c r="A47" s="58">
        <v>1</v>
      </c>
      <c r="B47" s="132" t="s">
        <v>72</v>
      </c>
      <c r="C47" s="7" t="s">
        <v>65</v>
      </c>
      <c r="D47" s="135" t="s">
        <v>77</v>
      </c>
      <c r="E47" s="136" t="s">
        <v>84</v>
      </c>
      <c r="F47" s="7" t="s">
        <v>56</v>
      </c>
      <c r="G47" s="62">
        <v>24</v>
      </c>
      <c r="H47" s="62">
        <v>10</v>
      </c>
      <c r="I47" s="62">
        <v>5</v>
      </c>
      <c r="J47" s="10">
        <v>60000</v>
      </c>
      <c r="K47" s="63">
        <v>60000</v>
      </c>
      <c r="L47" s="10">
        <f t="shared" si="4"/>
        <v>120000</v>
      </c>
      <c r="M47" s="10">
        <v>0</v>
      </c>
      <c r="N47" s="10">
        <f t="shared" si="7"/>
        <v>120000</v>
      </c>
    </row>
    <row r="48" spans="1:14" ht="15.75" thickBot="1" x14ac:dyDescent="0.3">
      <c r="A48" s="59">
        <f>SUM(A36:A47)</f>
        <v>12</v>
      </c>
      <c r="B48" s="143" t="s">
        <v>30</v>
      </c>
      <c r="C48" s="143"/>
      <c r="D48" s="143"/>
      <c r="E48" s="143"/>
      <c r="F48" s="143"/>
      <c r="G48" s="18">
        <f t="shared" ref="G48:L48" si="8">SUM(G36:G47)</f>
        <v>288</v>
      </c>
      <c r="H48" s="18">
        <f t="shared" si="8"/>
        <v>90</v>
      </c>
      <c r="I48" s="18">
        <f t="shared" si="8"/>
        <v>60</v>
      </c>
      <c r="J48" s="19">
        <f t="shared" si="8"/>
        <v>820000</v>
      </c>
      <c r="K48" s="19">
        <f t="shared" si="8"/>
        <v>720000</v>
      </c>
      <c r="L48" s="19">
        <f t="shared" si="8"/>
        <v>1540000</v>
      </c>
      <c r="M48" s="64">
        <f>SUM(M38:M39)</f>
        <v>0</v>
      </c>
      <c r="N48" s="19">
        <f>SUM(N36:N47)</f>
        <v>1540000</v>
      </c>
    </row>
    <row r="49" spans="1:14" ht="15.75" customHeight="1" thickBot="1" x14ac:dyDescent="0.3">
      <c r="A49" s="140" t="s">
        <v>31</v>
      </c>
      <c r="B49" s="141"/>
      <c r="C49" s="141"/>
      <c r="D49" s="141"/>
      <c r="E49" s="141"/>
      <c r="F49" s="141"/>
      <c r="G49" s="141"/>
      <c r="H49" s="65"/>
      <c r="I49" s="66"/>
      <c r="J49" s="67"/>
      <c r="K49" s="68">
        <f>0.1*K48</f>
        <v>72000</v>
      </c>
      <c r="L49" s="69">
        <f>K48*0.1</f>
        <v>72000</v>
      </c>
      <c r="M49" s="64">
        <v>0</v>
      </c>
      <c r="N49" s="74">
        <f>L49</f>
        <v>72000</v>
      </c>
    </row>
    <row r="50" spans="1:14" ht="15.75" customHeight="1" thickBot="1" x14ac:dyDescent="0.3">
      <c r="A50" s="142" t="s">
        <v>32</v>
      </c>
      <c r="B50" s="143"/>
      <c r="C50" s="143"/>
      <c r="D50" s="143"/>
      <c r="E50" s="143"/>
      <c r="F50" s="143"/>
      <c r="G50" s="143"/>
      <c r="H50" s="70"/>
      <c r="I50" s="70"/>
      <c r="J50" s="71"/>
      <c r="K50" s="72">
        <f>SUM(K48:K49)</f>
        <v>792000</v>
      </c>
      <c r="L50" s="73">
        <f>SUM(L48:L49)</f>
        <v>1612000</v>
      </c>
      <c r="M50" s="64">
        <f>SUM(M48:M49)</f>
        <v>0</v>
      </c>
      <c r="N50" s="75">
        <f>N49+N48</f>
        <v>1612000</v>
      </c>
    </row>
    <row r="51" spans="1:14" x14ac:dyDescent="0.25">
      <c r="A51" s="50"/>
      <c r="B51" s="50"/>
      <c r="C51" s="50"/>
      <c r="D51" s="50"/>
      <c r="E51" s="50"/>
      <c r="F51" s="50"/>
      <c r="G51" s="50"/>
      <c r="H51" s="51"/>
      <c r="I51" s="51"/>
      <c r="J51" s="51"/>
      <c r="K51" s="52"/>
      <c r="L51" s="53"/>
      <c r="M51" s="54"/>
      <c r="N51" s="55"/>
    </row>
    <row r="52" spans="1:14" x14ac:dyDescent="0.25">
      <c r="A52" s="81"/>
      <c r="B52" s="81"/>
      <c r="C52" s="81"/>
      <c r="D52" s="81"/>
      <c r="E52" s="81"/>
      <c r="F52" s="81"/>
      <c r="G52" s="81"/>
      <c r="H52" s="82"/>
      <c r="I52" s="82"/>
      <c r="J52" s="83"/>
      <c r="K52" s="83"/>
      <c r="L52" s="83"/>
      <c r="M52" s="83"/>
      <c r="N52" s="84"/>
    </row>
    <row r="53" spans="1:14" x14ac:dyDescent="0.25">
      <c r="A53" s="81"/>
      <c r="B53" s="81"/>
      <c r="C53" s="81"/>
      <c r="D53" s="81"/>
      <c r="E53" s="81"/>
      <c r="F53" s="81"/>
      <c r="G53" s="81"/>
      <c r="H53" s="82"/>
      <c r="I53" s="82"/>
      <c r="J53" s="83"/>
      <c r="K53" s="83"/>
      <c r="L53" s="83"/>
      <c r="M53" s="83"/>
      <c r="N53" s="84"/>
    </row>
    <row r="54" spans="1:14" ht="15.75" thickBot="1" x14ac:dyDescent="0.3">
      <c r="A54" s="191" t="s">
        <v>36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85"/>
      <c r="M54" s="85"/>
      <c r="N54" s="85"/>
    </row>
    <row r="55" spans="1:14" ht="15.75" thickBot="1" x14ac:dyDescent="0.3">
      <c r="A55" s="199" t="s">
        <v>13</v>
      </c>
      <c r="B55" s="202" t="s">
        <v>14</v>
      </c>
      <c r="C55" s="203"/>
      <c r="D55" s="199" t="s">
        <v>15</v>
      </c>
      <c r="E55" s="199" t="s">
        <v>16</v>
      </c>
      <c r="F55" s="199" t="s">
        <v>17</v>
      </c>
      <c r="G55" s="199" t="s">
        <v>66</v>
      </c>
      <c r="H55" s="197" t="s">
        <v>19</v>
      </c>
      <c r="I55" s="198"/>
      <c r="J55" s="199" t="s">
        <v>20</v>
      </c>
      <c r="K55" s="199" t="s">
        <v>21</v>
      </c>
      <c r="L55" s="199" t="s">
        <v>22</v>
      </c>
      <c r="M55" s="199" t="s">
        <v>23</v>
      </c>
      <c r="N55" s="199" t="s">
        <v>24</v>
      </c>
    </row>
    <row r="56" spans="1:14" ht="15.75" thickBot="1" x14ac:dyDescent="0.3">
      <c r="A56" s="200"/>
      <c r="B56" s="204"/>
      <c r="C56" s="205"/>
      <c r="D56" s="200"/>
      <c r="E56" s="200"/>
      <c r="F56" s="200"/>
      <c r="G56" s="200"/>
      <c r="H56" s="199" t="s">
        <v>25</v>
      </c>
      <c r="I56" s="199" t="s">
        <v>26</v>
      </c>
      <c r="J56" s="200"/>
      <c r="K56" s="200"/>
      <c r="L56" s="200"/>
      <c r="M56" s="200"/>
      <c r="N56" s="200"/>
    </row>
    <row r="57" spans="1:14" ht="26.25" thickBot="1" x14ac:dyDescent="0.3">
      <c r="A57" s="201"/>
      <c r="B57" s="89" t="s">
        <v>27</v>
      </c>
      <c r="C57" s="90" t="s">
        <v>28</v>
      </c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</row>
    <row r="58" spans="1:14" ht="72" thickBot="1" x14ac:dyDescent="0.3">
      <c r="A58" s="36">
        <v>1</v>
      </c>
      <c r="B58" s="7" t="s">
        <v>29</v>
      </c>
      <c r="C58" s="7" t="s">
        <v>62</v>
      </c>
      <c r="D58" s="7" t="s">
        <v>37</v>
      </c>
      <c r="E58" s="136" t="s">
        <v>82</v>
      </c>
      <c r="F58" s="7" t="s">
        <v>51</v>
      </c>
      <c r="G58" s="7">
        <v>24</v>
      </c>
      <c r="H58" s="7">
        <v>5</v>
      </c>
      <c r="I58" s="7">
        <v>5</v>
      </c>
      <c r="J58" s="8">
        <v>127637</v>
      </c>
      <c r="K58" s="8">
        <v>60000</v>
      </c>
      <c r="L58" s="10">
        <f t="shared" ref="L58:L69" si="9">+J58+K58</f>
        <v>187637</v>
      </c>
      <c r="M58" s="10">
        <v>0</v>
      </c>
      <c r="N58" s="17">
        <f>+L58+M58</f>
        <v>187637</v>
      </c>
    </row>
    <row r="59" spans="1:14" ht="72" thickBot="1" x14ac:dyDescent="0.3">
      <c r="A59" s="36">
        <v>1</v>
      </c>
      <c r="B59" s="7" t="s">
        <v>29</v>
      </c>
      <c r="C59" s="7" t="s">
        <v>62</v>
      </c>
      <c r="D59" s="134" t="s">
        <v>37</v>
      </c>
      <c r="E59" s="136" t="s">
        <v>82</v>
      </c>
      <c r="F59" s="7" t="s">
        <v>51</v>
      </c>
      <c r="G59" s="7">
        <v>24</v>
      </c>
      <c r="H59" s="7">
        <v>5</v>
      </c>
      <c r="I59" s="7">
        <v>5</v>
      </c>
      <c r="J59" s="8">
        <v>125000</v>
      </c>
      <c r="K59" s="8">
        <v>60000</v>
      </c>
      <c r="L59" s="10">
        <f t="shared" si="9"/>
        <v>185000</v>
      </c>
      <c r="M59" s="10">
        <v>0</v>
      </c>
      <c r="N59" s="17">
        <f t="shared" ref="N59:N69" si="10">+L59+M59</f>
        <v>185000</v>
      </c>
    </row>
    <row r="60" spans="1:14" ht="86.25" thickBot="1" x14ac:dyDescent="0.3">
      <c r="A60" s="36">
        <v>1</v>
      </c>
      <c r="B60" s="7" t="s">
        <v>33</v>
      </c>
      <c r="C60" s="7" t="s">
        <v>63</v>
      </c>
      <c r="D60" s="134" t="s">
        <v>37</v>
      </c>
      <c r="E60" s="136" t="s">
        <v>82</v>
      </c>
      <c r="F60" s="7" t="s">
        <v>51</v>
      </c>
      <c r="G60" s="7">
        <v>24</v>
      </c>
      <c r="H60" s="7">
        <v>5</v>
      </c>
      <c r="I60" s="7">
        <v>5</v>
      </c>
      <c r="J60" s="8">
        <v>127637</v>
      </c>
      <c r="K60" s="8">
        <v>60000</v>
      </c>
      <c r="L60" s="10">
        <f t="shared" si="9"/>
        <v>187637</v>
      </c>
      <c r="M60" s="10">
        <v>0</v>
      </c>
      <c r="N60" s="17">
        <f t="shared" si="10"/>
        <v>187637</v>
      </c>
    </row>
    <row r="61" spans="1:14" ht="86.25" thickBot="1" x14ac:dyDescent="0.3">
      <c r="A61" s="36">
        <v>1</v>
      </c>
      <c r="B61" s="7" t="s">
        <v>33</v>
      </c>
      <c r="C61" s="7" t="s">
        <v>63</v>
      </c>
      <c r="D61" s="134" t="s">
        <v>37</v>
      </c>
      <c r="E61" s="136" t="s">
        <v>82</v>
      </c>
      <c r="F61" s="7" t="s">
        <v>51</v>
      </c>
      <c r="G61" s="7">
        <v>24</v>
      </c>
      <c r="H61" s="7">
        <v>5</v>
      </c>
      <c r="I61" s="7">
        <v>5</v>
      </c>
      <c r="J61" s="8">
        <v>125000</v>
      </c>
      <c r="K61" s="8">
        <v>60000</v>
      </c>
      <c r="L61" s="10">
        <f t="shared" si="9"/>
        <v>185000</v>
      </c>
      <c r="M61" s="10">
        <v>0</v>
      </c>
      <c r="N61" s="17">
        <f t="shared" si="10"/>
        <v>185000</v>
      </c>
    </row>
    <row r="62" spans="1:14" ht="72" thickBot="1" x14ac:dyDescent="0.3">
      <c r="A62" s="36">
        <v>1</v>
      </c>
      <c r="B62" s="7" t="s">
        <v>29</v>
      </c>
      <c r="C62" s="7" t="s">
        <v>62</v>
      </c>
      <c r="D62" s="134" t="s">
        <v>37</v>
      </c>
      <c r="E62" s="136" t="s">
        <v>83</v>
      </c>
      <c r="F62" s="7" t="s">
        <v>51</v>
      </c>
      <c r="G62" s="7">
        <v>24</v>
      </c>
      <c r="H62" s="7">
        <v>5</v>
      </c>
      <c r="I62" s="7">
        <v>5</v>
      </c>
      <c r="J62" s="8">
        <v>127637</v>
      </c>
      <c r="K62" s="8">
        <v>60000</v>
      </c>
      <c r="L62" s="10">
        <f t="shared" si="9"/>
        <v>187637</v>
      </c>
      <c r="M62" s="10">
        <v>0</v>
      </c>
      <c r="N62" s="17">
        <f t="shared" si="10"/>
        <v>187637</v>
      </c>
    </row>
    <row r="63" spans="1:14" ht="72" thickBot="1" x14ac:dyDescent="0.3">
      <c r="A63" s="36">
        <v>1</v>
      </c>
      <c r="B63" s="7" t="s">
        <v>29</v>
      </c>
      <c r="C63" s="7" t="s">
        <v>62</v>
      </c>
      <c r="D63" s="134" t="s">
        <v>37</v>
      </c>
      <c r="E63" s="136" t="s">
        <v>83</v>
      </c>
      <c r="F63" s="7" t="s">
        <v>51</v>
      </c>
      <c r="G63" s="7">
        <v>24</v>
      </c>
      <c r="H63" s="7">
        <v>5</v>
      </c>
      <c r="I63" s="7">
        <v>5</v>
      </c>
      <c r="J63" s="8">
        <v>125000</v>
      </c>
      <c r="K63" s="8">
        <v>60000</v>
      </c>
      <c r="L63" s="10">
        <f t="shared" si="9"/>
        <v>185000</v>
      </c>
      <c r="M63" s="10">
        <v>0</v>
      </c>
      <c r="N63" s="17">
        <f t="shared" si="10"/>
        <v>185000</v>
      </c>
    </row>
    <row r="64" spans="1:14" ht="86.25" thickBot="1" x14ac:dyDescent="0.3">
      <c r="A64" s="36">
        <v>1</v>
      </c>
      <c r="B64" s="7" t="s">
        <v>33</v>
      </c>
      <c r="C64" s="7" t="s">
        <v>63</v>
      </c>
      <c r="D64" s="134" t="s">
        <v>37</v>
      </c>
      <c r="E64" s="136" t="s">
        <v>83</v>
      </c>
      <c r="F64" s="7" t="s">
        <v>51</v>
      </c>
      <c r="G64" s="7">
        <v>24</v>
      </c>
      <c r="H64" s="7">
        <v>5</v>
      </c>
      <c r="I64" s="7">
        <v>5</v>
      </c>
      <c r="J64" s="8">
        <v>127637</v>
      </c>
      <c r="K64" s="8">
        <v>60000</v>
      </c>
      <c r="L64" s="10">
        <f t="shared" si="9"/>
        <v>187637</v>
      </c>
      <c r="M64" s="10">
        <v>0</v>
      </c>
      <c r="N64" s="17">
        <f t="shared" si="10"/>
        <v>187637</v>
      </c>
    </row>
    <row r="65" spans="1:14" ht="86.25" thickBot="1" x14ac:dyDescent="0.3">
      <c r="A65" s="36">
        <v>1</v>
      </c>
      <c r="B65" s="7" t="s">
        <v>33</v>
      </c>
      <c r="C65" s="7" t="s">
        <v>63</v>
      </c>
      <c r="D65" s="134" t="s">
        <v>37</v>
      </c>
      <c r="E65" s="136" t="s">
        <v>83</v>
      </c>
      <c r="F65" s="7" t="s">
        <v>51</v>
      </c>
      <c r="G65" s="7">
        <v>24</v>
      </c>
      <c r="H65" s="7">
        <v>5</v>
      </c>
      <c r="I65" s="7">
        <v>5</v>
      </c>
      <c r="J65" s="8">
        <v>125000</v>
      </c>
      <c r="K65" s="8">
        <v>60000</v>
      </c>
      <c r="L65" s="10">
        <f t="shared" si="9"/>
        <v>185000</v>
      </c>
      <c r="M65" s="10">
        <v>0</v>
      </c>
      <c r="N65" s="17">
        <f t="shared" si="10"/>
        <v>185000</v>
      </c>
    </row>
    <row r="66" spans="1:14" ht="72" thickBot="1" x14ac:dyDescent="0.3">
      <c r="A66" s="36">
        <v>1</v>
      </c>
      <c r="B66" s="7" t="s">
        <v>58</v>
      </c>
      <c r="C66" s="7" t="s">
        <v>64</v>
      </c>
      <c r="D66" s="134" t="s">
        <v>37</v>
      </c>
      <c r="E66" s="136" t="s">
        <v>84</v>
      </c>
      <c r="F66" s="7" t="s">
        <v>59</v>
      </c>
      <c r="G66" s="7">
        <v>24</v>
      </c>
      <c r="H66" s="7">
        <v>5</v>
      </c>
      <c r="I66" s="7">
        <v>5</v>
      </c>
      <c r="J66" s="8">
        <v>127637</v>
      </c>
      <c r="K66" s="8">
        <v>60000</v>
      </c>
      <c r="L66" s="9">
        <f t="shared" si="9"/>
        <v>187637</v>
      </c>
      <c r="M66" s="10">
        <v>0</v>
      </c>
      <c r="N66" s="17">
        <f t="shared" si="10"/>
        <v>187637</v>
      </c>
    </row>
    <row r="67" spans="1:14" ht="72" thickBot="1" x14ac:dyDescent="0.3">
      <c r="A67" s="36">
        <v>1</v>
      </c>
      <c r="B67" s="132" t="s">
        <v>75</v>
      </c>
      <c r="C67" s="7" t="s">
        <v>64</v>
      </c>
      <c r="D67" s="134" t="s">
        <v>37</v>
      </c>
      <c r="E67" s="136" t="s">
        <v>84</v>
      </c>
      <c r="F67" s="7" t="s">
        <v>56</v>
      </c>
      <c r="G67" s="7">
        <v>24</v>
      </c>
      <c r="H67" s="7">
        <v>5</v>
      </c>
      <c r="I67" s="7">
        <v>5</v>
      </c>
      <c r="J67" s="8">
        <v>125000</v>
      </c>
      <c r="K67" s="8">
        <v>60000</v>
      </c>
      <c r="L67" s="9">
        <f t="shared" si="9"/>
        <v>185000</v>
      </c>
      <c r="M67" s="10">
        <v>0</v>
      </c>
      <c r="N67" s="17">
        <f t="shared" si="10"/>
        <v>185000</v>
      </c>
    </row>
    <row r="68" spans="1:14" ht="72" thickBot="1" x14ac:dyDescent="0.3">
      <c r="A68" s="36">
        <v>1</v>
      </c>
      <c r="B68" s="132" t="s">
        <v>72</v>
      </c>
      <c r="C68" s="7" t="s">
        <v>65</v>
      </c>
      <c r="D68" s="134" t="s">
        <v>37</v>
      </c>
      <c r="E68" s="136" t="s">
        <v>84</v>
      </c>
      <c r="F68" s="7" t="s">
        <v>56</v>
      </c>
      <c r="G68" s="7">
        <v>24</v>
      </c>
      <c r="H68" s="7">
        <v>5</v>
      </c>
      <c r="I68" s="7">
        <v>5</v>
      </c>
      <c r="J68" s="8">
        <v>127637</v>
      </c>
      <c r="K68" s="8">
        <v>60000</v>
      </c>
      <c r="L68" s="9">
        <f t="shared" si="9"/>
        <v>187637</v>
      </c>
      <c r="M68" s="10">
        <v>0</v>
      </c>
      <c r="N68" s="17">
        <f t="shared" si="10"/>
        <v>187637</v>
      </c>
    </row>
    <row r="69" spans="1:14" ht="72" thickBot="1" x14ac:dyDescent="0.3">
      <c r="A69" s="36">
        <v>1</v>
      </c>
      <c r="B69" s="132" t="s">
        <v>72</v>
      </c>
      <c r="C69" s="7" t="s">
        <v>65</v>
      </c>
      <c r="D69" s="134" t="s">
        <v>37</v>
      </c>
      <c r="E69" s="136" t="s">
        <v>84</v>
      </c>
      <c r="F69" s="7" t="s">
        <v>56</v>
      </c>
      <c r="G69" s="7">
        <v>24</v>
      </c>
      <c r="H69" s="7">
        <v>5</v>
      </c>
      <c r="I69" s="7">
        <v>5</v>
      </c>
      <c r="J69" s="8">
        <v>125000</v>
      </c>
      <c r="K69" s="8">
        <v>60000</v>
      </c>
      <c r="L69" s="9">
        <f t="shared" si="9"/>
        <v>185000</v>
      </c>
      <c r="M69" s="10">
        <v>0</v>
      </c>
      <c r="N69" s="17">
        <f t="shared" si="10"/>
        <v>185000</v>
      </c>
    </row>
    <row r="70" spans="1:14" ht="15.75" thickBot="1" x14ac:dyDescent="0.3">
      <c r="A70" s="86">
        <f>SUM(A58:A69)</f>
        <v>12</v>
      </c>
      <c r="B70" s="174" t="s">
        <v>30</v>
      </c>
      <c r="C70" s="175"/>
      <c r="D70" s="175"/>
      <c r="E70" s="175"/>
      <c r="F70" s="176"/>
      <c r="G70" s="18">
        <f t="shared" ref="G70:I70" si="11">SUM(G58:G69)</f>
        <v>288</v>
      </c>
      <c r="H70" s="18">
        <f t="shared" si="11"/>
        <v>60</v>
      </c>
      <c r="I70" s="18">
        <f t="shared" si="11"/>
        <v>60</v>
      </c>
      <c r="J70" s="19">
        <f t="shared" ref="J70:N70" si="12">SUM(J58:J69)</f>
        <v>1515822</v>
      </c>
      <c r="K70" s="19">
        <f t="shared" si="12"/>
        <v>720000</v>
      </c>
      <c r="L70" s="19">
        <f t="shared" si="12"/>
        <v>2235822</v>
      </c>
      <c r="M70" s="25">
        <f t="shared" si="12"/>
        <v>0</v>
      </c>
      <c r="N70" s="19">
        <f t="shared" si="12"/>
        <v>2235822</v>
      </c>
    </row>
    <row r="71" spans="1:14" ht="15.75" thickBot="1" x14ac:dyDescent="0.3">
      <c r="A71" s="177" t="s">
        <v>31</v>
      </c>
      <c r="B71" s="178"/>
      <c r="C71" s="178"/>
      <c r="D71" s="178"/>
      <c r="E71" s="178"/>
      <c r="F71" s="178"/>
      <c r="G71" s="178"/>
      <c r="H71" s="20"/>
      <c r="I71" s="21"/>
      <c r="J71" s="22"/>
      <c r="K71" s="23">
        <f>0.1*K70</f>
        <v>72000</v>
      </c>
      <c r="L71" s="24">
        <f>K70*0.1</f>
        <v>72000</v>
      </c>
      <c r="M71" s="25">
        <v>0</v>
      </c>
      <c r="N71" s="26">
        <f>L71</f>
        <v>72000</v>
      </c>
    </row>
    <row r="72" spans="1:14" ht="15.75" thickBot="1" x14ac:dyDescent="0.3">
      <c r="A72" s="174" t="s">
        <v>35</v>
      </c>
      <c r="B72" s="175"/>
      <c r="C72" s="175"/>
      <c r="D72" s="175"/>
      <c r="E72" s="175"/>
      <c r="F72" s="175"/>
      <c r="G72" s="175"/>
      <c r="H72" s="27"/>
      <c r="I72" s="27"/>
      <c r="J72" s="28"/>
      <c r="K72" s="29">
        <f>SUM(K70:K71)</f>
        <v>792000</v>
      </c>
      <c r="L72" s="30">
        <f>SUM(L70:L71)</f>
        <v>2307822</v>
      </c>
      <c r="M72" s="31">
        <f>SUM(M70:M71)</f>
        <v>0</v>
      </c>
      <c r="N72" s="32">
        <f>N71+N70</f>
        <v>2307822</v>
      </c>
    </row>
    <row r="73" spans="1:14" x14ac:dyDescent="0.25">
      <c r="A73" s="126"/>
      <c r="B73" s="126"/>
      <c r="C73" s="126"/>
      <c r="D73" s="126"/>
      <c r="E73" s="126"/>
      <c r="F73" s="126"/>
      <c r="G73" s="126"/>
      <c r="H73" s="127"/>
      <c r="I73" s="127"/>
      <c r="J73" s="128"/>
      <c r="K73" s="129"/>
      <c r="L73" s="130"/>
      <c r="M73" s="131"/>
      <c r="N73" s="130"/>
    </row>
    <row r="74" spans="1:14" x14ac:dyDescent="0.25">
      <c r="A74" s="99"/>
      <c r="B74" s="99"/>
      <c r="C74" s="99"/>
      <c r="D74" s="99"/>
      <c r="E74" s="99"/>
      <c r="F74" s="99"/>
      <c r="G74" s="99"/>
      <c r="H74" s="38"/>
      <c r="I74" s="38"/>
      <c r="J74" s="39"/>
      <c r="K74" s="40"/>
      <c r="L74" s="41"/>
      <c r="M74" s="42"/>
      <c r="N74" s="41"/>
    </row>
    <row r="75" spans="1:14" ht="16.5" customHeight="1" thickBot="1" x14ac:dyDescent="0.3">
      <c r="A75" s="191" t="s">
        <v>78</v>
      </c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88"/>
      <c r="M75" s="88"/>
      <c r="N75" s="88"/>
    </row>
    <row r="76" spans="1:14" ht="15.75" customHeight="1" thickBot="1" x14ac:dyDescent="0.3">
      <c r="A76" s="192" t="s">
        <v>13</v>
      </c>
      <c r="B76" s="181" t="s">
        <v>14</v>
      </c>
      <c r="C76" s="182"/>
      <c r="D76" s="183" t="s">
        <v>15</v>
      </c>
      <c r="E76" s="183" t="s">
        <v>16</v>
      </c>
      <c r="F76" s="183" t="s">
        <v>17</v>
      </c>
      <c r="G76" s="183" t="s">
        <v>66</v>
      </c>
      <c r="H76" s="181" t="s">
        <v>19</v>
      </c>
      <c r="I76" s="182"/>
      <c r="J76" s="183" t="s">
        <v>20</v>
      </c>
      <c r="K76" s="183" t="s">
        <v>21</v>
      </c>
      <c r="L76" s="185" t="s">
        <v>22</v>
      </c>
      <c r="M76" s="185" t="s">
        <v>23</v>
      </c>
      <c r="N76" s="185" t="s">
        <v>24</v>
      </c>
    </row>
    <row r="77" spans="1:14" ht="15.75" customHeight="1" thickBot="1" x14ac:dyDescent="0.3">
      <c r="A77" s="193"/>
      <c r="B77" s="194"/>
      <c r="C77" s="195"/>
      <c r="D77" s="183"/>
      <c r="E77" s="183"/>
      <c r="F77" s="183"/>
      <c r="G77" s="189"/>
      <c r="H77" s="188" t="s">
        <v>25</v>
      </c>
      <c r="I77" s="190" t="s">
        <v>26</v>
      </c>
      <c r="J77" s="184"/>
      <c r="K77" s="184"/>
      <c r="L77" s="186"/>
      <c r="M77" s="186"/>
      <c r="N77" s="186"/>
    </row>
    <row r="78" spans="1:14" ht="26.25" thickBot="1" x14ac:dyDescent="0.3">
      <c r="A78" s="193"/>
      <c r="B78" s="91" t="s">
        <v>27</v>
      </c>
      <c r="C78" s="92" t="s">
        <v>28</v>
      </c>
      <c r="D78" s="183"/>
      <c r="E78" s="183"/>
      <c r="F78" s="183"/>
      <c r="G78" s="196"/>
      <c r="H78" s="189"/>
      <c r="I78" s="183"/>
      <c r="J78" s="184"/>
      <c r="K78" s="184"/>
      <c r="L78" s="187"/>
      <c r="M78" s="187"/>
      <c r="N78" s="187"/>
    </row>
    <row r="79" spans="1:14" ht="72" thickBot="1" x14ac:dyDescent="0.3">
      <c r="A79" s="43">
        <v>1</v>
      </c>
      <c r="B79" s="7" t="s">
        <v>29</v>
      </c>
      <c r="C79" s="7" t="s">
        <v>62</v>
      </c>
      <c r="D79" s="7" t="s">
        <v>52</v>
      </c>
      <c r="E79" s="137" t="s">
        <v>82</v>
      </c>
      <c r="F79" s="7" t="s">
        <v>55</v>
      </c>
      <c r="G79" s="7">
        <v>24</v>
      </c>
      <c r="H79" s="7">
        <v>5</v>
      </c>
      <c r="I79" s="7">
        <v>5</v>
      </c>
      <c r="J79" s="8">
        <v>54000</v>
      </c>
      <c r="K79" s="8">
        <v>60000</v>
      </c>
      <c r="L79" s="10">
        <f t="shared" ref="L79:L90" si="13">+J79+K79</f>
        <v>114000</v>
      </c>
      <c r="M79" s="10">
        <v>0</v>
      </c>
      <c r="N79" s="11">
        <f t="shared" ref="N79:N90" si="14">M79+L79</f>
        <v>114000</v>
      </c>
    </row>
    <row r="80" spans="1:14" ht="72" thickBot="1" x14ac:dyDescent="0.3">
      <c r="A80" s="43">
        <v>1</v>
      </c>
      <c r="B80" s="7" t="s">
        <v>29</v>
      </c>
      <c r="C80" s="7" t="s">
        <v>62</v>
      </c>
      <c r="D80" s="7" t="s">
        <v>53</v>
      </c>
      <c r="E80" s="137" t="s">
        <v>82</v>
      </c>
      <c r="F80" s="35" t="s">
        <v>54</v>
      </c>
      <c r="G80" s="7">
        <v>24</v>
      </c>
      <c r="H80" s="7">
        <v>5</v>
      </c>
      <c r="I80" s="7">
        <v>5</v>
      </c>
      <c r="J80" s="8">
        <v>54000</v>
      </c>
      <c r="K80" s="8">
        <v>60000</v>
      </c>
      <c r="L80" s="10">
        <f t="shared" si="13"/>
        <v>114000</v>
      </c>
      <c r="M80" s="10">
        <v>0</v>
      </c>
      <c r="N80" s="11">
        <f t="shared" si="14"/>
        <v>114000</v>
      </c>
    </row>
    <row r="81" spans="1:14" ht="86.25" thickBot="1" x14ac:dyDescent="0.3">
      <c r="A81" s="43">
        <v>1</v>
      </c>
      <c r="B81" s="7" t="s">
        <v>33</v>
      </c>
      <c r="C81" s="7" t="s">
        <v>67</v>
      </c>
      <c r="D81" s="7" t="s">
        <v>52</v>
      </c>
      <c r="E81" s="137" t="s">
        <v>82</v>
      </c>
      <c r="F81" s="7" t="s">
        <v>57</v>
      </c>
      <c r="G81" s="7">
        <v>24</v>
      </c>
      <c r="H81" s="7">
        <v>5</v>
      </c>
      <c r="I81" s="7">
        <v>5</v>
      </c>
      <c r="J81" s="8">
        <v>54000</v>
      </c>
      <c r="K81" s="8">
        <v>60000</v>
      </c>
      <c r="L81" s="10">
        <f t="shared" si="13"/>
        <v>114000</v>
      </c>
      <c r="M81" s="10">
        <v>0</v>
      </c>
      <c r="N81" s="11">
        <f t="shared" si="14"/>
        <v>114000</v>
      </c>
    </row>
    <row r="82" spans="1:14" ht="86.25" thickBot="1" x14ac:dyDescent="0.3">
      <c r="A82" s="43">
        <v>1</v>
      </c>
      <c r="B82" s="7" t="s">
        <v>33</v>
      </c>
      <c r="C82" s="7" t="s">
        <v>67</v>
      </c>
      <c r="D82" s="7" t="s">
        <v>53</v>
      </c>
      <c r="E82" s="137" t="s">
        <v>82</v>
      </c>
      <c r="F82" s="35" t="s">
        <v>57</v>
      </c>
      <c r="G82" s="7">
        <v>24</v>
      </c>
      <c r="H82" s="7">
        <v>5</v>
      </c>
      <c r="I82" s="7">
        <v>5</v>
      </c>
      <c r="J82" s="8">
        <v>54000</v>
      </c>
      <c r="K82" s="8">
        <v>60000</v>
      </c>
      <c r="L82" s="10">
        <f t="shared" si="13"/>
        <v>114000</v>
      </c>
      <c r="M82" s="10">
        <v>0</v>
      </c>
      <c r="N82" s="11">
        <f t="shared" si="14"/>
        <v>114000</v>
      </c>
    </row>
    <row r="83" spans="1:14" ht="72" thickBot="1" x14ac:dyDescent="0.3">
      <c r="A83" s="43">
        <v>1</v>
      </c>
      <c r="B83" s="7" t="s">
        <v>29</v>
      </c>
      <c r="C83" s="124" t="s">
        <v>62</v>
      </c>
      <c r="D83" s="7" t="s">
        <v>52</v>
      </c>
      <c r="E83" s="137" t="s">
        <v>83</v>
      </c>
      <c r="F83" s="7" t="s">
        <v>55</v>
      </c>
      <c r="G83" s="7">
        <v>24</v>
      </c>
      <c r="H83" s="7">
        <v>5</v>
      </c>
      <c r="I83" s="7">
        <v>5</v>
      </c>
      <c r="J83" s="8">
        <v>54000</v>
      </c>
      <c r="K83" s="8">
        <v>60000</v>
      </c>
      <c r="L83" s="10">
        <f t="shared" si="13"/>
        <v>114000</v>
      </c>
      <c r="M83" s="10">
        <v>0</v>
      </c>
      <c r="N83" s="11">
        <f t="shared" si="14"/>
        <v>114000</v>
      </c>
    </row>
    <row r="84" spans="1:14" ht="72" thickBot="1" x14ac:dyDescent="0.3">
      <c r="A84" s="43">
        <v>1</v>
      </c>
      <c r="B84" s="7" t="s">
        <v>29</v>
      </c>
      <c r="C84" s="124" t="s">
        <v>62</v>
      </c>
      <c r="D84" s="7" t="s">
        <v>53</v>
      </c>
      <c r="E84" s="137" t="s">
        <v>83</v>
      </c>
      <c r="F84" s="35" t="s">
        <v>54</v>
      </c>
      <c r="G84" s="7">
        <v>24</v>
      </c>
      <c r="H84" s="7">
        <v>5</v>
      </c>
      <c r="I84" s="7">
        <v>5</v>
      </c>
      <c r="J84" s="8">
        <v>54000</v>
      </c>
      <c r="K84" s="8">
        <v>60000</v>
      </c>
      <c r="L84" s="10">
        <f t="shared" si="13"/>
        <v>114000</v>
      </c>
      <c r="M84" s="10">
        <v>0</v>
      </c>
      <c r="N84" s="11">
        <f t="shared" si="14"/>
        <v>114000</v>
      </c>
    </row>
    <row r="85" spans="1:14" ht="86.25" thickBot="1" x14ac:dyDescent="0.3">
      <c r="A85" s="43">
        <v>1</v>
      </c>
      <c r="B85" s="7" t="s">
        <v>33</v>
      </c>
      <c r="C85" s="7" t="s">
        <v>67</v>
      </c>
      <c r="D85" s="7" t="s">
        <v>52</v>
      </c>
      <c r="E85" s="137" t="s">
        <v>83</v>
      </c>
      <c r="F85" s="7" t="s">
        <v>57</v>
      </c>
      <c r="G85" s="7">
        <v>24</v>
      </c>
      <c r="H85" s="7">
        <v>5</v>
      </c>
      <c r="I85" s="7">
        <v>5</v>
      </c>
      <c r="J85" s="8">
        <v>54000</v>
      </c>
      <c r="K85" s="8">
        <v>60000</v>
      </c>
      <c r="L85" s="8">
        <f t="shared" si="13"/>
        <v>114000</v>
      </c>
      <c r="M85" s="10">
        <v>0</v>
      </c>
      <c r="N85" s="11">
        <f t="shared" si="14"/>
        <v>114000</v>
      </c>
    </row>
    <row r="86" spans="1:14" ht="86.25" thickBot="1" x14ac:dyDescent="0.3">
      <c r="A86" s="43">
        <v>1</v>
      </c>
      <c r="B86" s="7" t="s">
        <v>33</v>
      </c>
      <c r="C86" s="7" t="s">
        <v>67</v>
      </c>
      <c r="D86" s="7" t="s">
        <v>53</v>
      </c>
      <c r="E86" s="137" t="s">
        <v>83</v>
      </c>
      <c r="F86" s="35" t="s">
        <v>57</v>
      </c>
      <c r="G86" s="7">
        <v>24</v>
      </c>
      <c r="H86" s="7">
        <v>5</v>
      </c>
      <c r="I86" s="7">
        <v>5</v>
      </c>
      <c r="J86" s="8">
        <v>54000</v>
      </c>
      <c r="K86" s="8">
        <v>60000</v>
      </c>
      <c r="L86" s="8">
        <f t="shared" si="13"/>
        <v>114000</v>
      </c>
      <c r="M86" s="10">
        <v>0</v>
      </c>
      <c r="N86" s="11">
        <f t="shared" si="14"/>
        <v>114000</v>
      </c>
    </row>
    <row r="87" spans="1:14" ht="72" thickBot="1" x14ac:dyDescent="0.3">
      <c r="A87" s="43">
        <v>1</v>
      </c>
      <c r="B87" s="132" t="s">
        <v>75</v>
      </c>
      <c r="C87" s="7" t="s">
        <v>68</v>
      </c>
      <c r="D87" s="7" t="s">
        <v>52</v>
      </c>
      <c r="E87" s="137" t="s">
        <v>84</v>
      </c>
      <c r="F87" s="7" t="s">
        <v>57</v>
      </c>
      <c r="G87" s="7">
        <v>24</v>
      </c>
      <c r="H87" s="7">
        <v>5</v>
      </c>
      <c r="I87" s="7">
        <v>5</v>
      </c>
      <c r="J87" s="8">
        <v>54000</v>
      </c>
      <c r="K87" s="8">
        <v>60000</v>
      </c>
      <c r="L87" s="9">
        <f t="shared" si="13"/>
        <v>114000</v>
      </c>
      <c r="M87" s="10">
        <v>0</v>
      </c>
      <c r="N87" s="11">
        <f t="shared" si="14"/>
        <v>114000</v>
      </c>
    </row>
    <row r="88" spans="1:14" ht="72" thickBot="1" x14ac:dyDescent="0.3">
      <c r="A88" s="43">
        <v>1</v>
      </c>
      <c r="B88" s="132" t="s">
        <v>75</v>
      </c>
      <c r="C88" s="7" t="s">
        <v>64</v>
      </c>
      <c r="D88" s="7" t="s">
        <v>53</v>
      </c>
      <c r="E88" s="137" t="s">
        <v>84</v>
      </c>
      <c r="F88" s="35" t="s">
        <v>57</v>
      </c>
      <c r="G88" s="7">
        <v>24</v>
      </c>
      <c r="H88" s="7">
        <v>5</v>
      </c>
      <c r="I88" s="7">
        <v>5</v>
      </c>
      <c r="J88" s="8">
        <v>54000</v>
      </c>
      <c r="K88" s="8">
        <v>60000</v>
      </c>
      <c r="L88" s="9">
        <f t="shared" si="13"/>
        <v>114000</v>
      </c>
      <c r="M88" s="10">
        <v>0</v>
      </c>
      <c r="N88" s="11">
        <f t="shared" si="14"/>
        <v>114000</v>
      </c>
    </row>
    <row r="89" spans="1:14" ht="72" thickBot="1" x14ac:dyDescent="0.3">
      <c r="A89" s="43">
        <v>1</v>
      </c>
      <c r="B89" s="132" t="s">
        <v>72</v>
      </c>
      <c r="C89" s="7" t="s">
        <v>69</v>
      </c>
      <c r="D89" s="7" t="s">
        <v>52</v>
      </c>
      <c r="E89" s="137" t="s">
        <v>84</v>
      </c>
      <c r="F89" s="7" t="s">
        <v>57</v>
      </c>
      <c r="G89" s="7">
        <v>24</v>
      </c>
      <c r="H89" s="7">
        <v>5</v>
      </c>
      <c r="I89" s="7">
        <v>5</v>
      </c>
      <c r="J89" s="8">
        <v>54000</v>
      </c>
      <c r="K89" s="8">
        <v>60000</v>
      </c>
      <c r="L89" s="9">
        <f t="shared" si="13"/>
        <v>114000</v>
      </c>
      <c r="M89" s="10">
        <v>0</v>
      </c>
      <c r="N89" s="11">
        <f t="shared" si="14"/>
        <v>114000</v>
      </c>
    </row>
    <row r="90" spans="1:14" ht="72" thickBot="1" x14ac:dyDescent="0.3">
      <c r="A90" s="43">
        <v>1</v>
      </c>
      <c r="B90" s="132" t="s">
        <v>72</v>
      </c>
      <c r="C90" s="7" t="s">
        <v>69</v>
      </c>
      <c r="D90" s="7" t="s">
        <v>53</v>
      </c>
      <c r="E90" s="137" t="s">
        <v>84</v>
      </c>
      <c r="F90" s="134" t="s">
        <v>57</v>
      </c>
      <c r="G90" s="7">
        <v>24</v>
      </c>
      <c r="H90" s="7">
        <v>5</v>
      </c>
      <c r="I90" s="7">
        <v>5</v>
      </c>
      <c r="J90" s="8">
        <v>54000</v>
      </c>
      <c r="K90" s="8">
        <v>60000</v>
      </c>
      <c r="L90" s="9">
        <f t="shared" si="13"/>
        <v>114000</v>
      </c>
      <c r="M90" s="10">
        <v>0</v>
      </c>
      <c r="N90" s="11">
        <f t="shared" si="14"/>
        <v>114000</v>
      </c>
    </row>
    <row r="91" spans="1:14" ht="15.75" thickBot="1" x14ac:dyDescent="0.3">
      <c r="A91" s="77">
        <f>SUM(A79:A90)</f>
        <v>12</v>
      </c>
      <c r="B91" s="174" t="s">
        <v>30</v>
      </c>
      <c r="C91" s="175"/>
      <c r="D91" s="175"/>
      <c r="E91" s="175"/>
      <c r="F91" s="176"/>
      <c r="G91" s="77">
        <f t="shared" ref="G91:I91" si="15">SUM(G79:G90)</f>
        <v>288</v>
      </c>
      <c r="H91" s="77">
        <f t="shared" si="15"/>
        <v>60</v>
      </c>
      <c r="I91" s="77">
        <f t="shared" si="15"/>
        <v>60</v>
      </c>
      <c r="J91" s="78">
        <f>SUM(J79:J90)</f>
        <v>648000</v>
      </c>
      <c r="K91" s="78">
        <f t="shared" ref="K91:N91" si="16">SUM(K79:K90)</f>
        <v>720000</v>
      </c>
      <c r="L91" s="78">
        <f t="shared" si="16"/>
        <v>1368000</v>
      </c>
      <c r="M91" s="78">
        <f t="shared" si="16"/>
        <v>0</v>
      </c>
      <c r="N91" s="78">
        <f t="shared" si="16"/>
        <v>1368000</v>
      </c>
    </row>
    <row r="92" spans="1:14" ht="15.75" thickBot="1" x14ac:dyDescent="0.3">
      <c r="A92" s="177" t="s">
        <v>31</v>
      </c>
      <c r="B92" s="178"/>
      <c r="C92" s="178"/>
      <c r="D92" s="178"/>
      <c r="E92" s="178"/>
      <c r="F92" s="178"/>
      <c r="G92" s="179"/>
      <c r="H92" s="79"/>
      <c r="I92" s="79"/>
      <c r="J92" s="24"/>
      <c r="K92" s="24">
        <f>K91*0.1</f>
        <v>72000</v>
      </c>
      <c r="L92" s="24">
        <f>0.1*K91</f>
        <v>72000</v>
      </c>
      <c r="M92" s="24">
        <v>0</v>
      </c>
      <c r="N92" s="26">
        <f>SUM(L92:M92)</f>
        <v>72000</v>
      </c>
    </row>
    <row r="93" spans="1:14" ht="15.75" thickBot="1" x14ac:dyDescent="0.3">
      <c r="A93" s="174" t="s">
        <v>35</v>
      </c>
      <c r="B93" s="175"/>
      <c r="C93" s="175"/>
      <c r="D93" s="175"/>
      <c r="E93" s="175"/>
      <c r="F93" s="175"/>
      <c r="G93" s="176"/>
      <c r="H93" s="80"/>
      <c r="I93" s="80"/>
      <c r="J93" s="24"/>
      <c r="K93" s="24">
        <f>SUM(K91:K92)</f>
        <v>792000</v>
      </c>
      <c r="L93" s="24">
        <f>SUM(L91:L92)</f>
        <v>1440000</v>
      </c>
      <c r="M93" s="24">
        <f>SUM(M91:M92)</f>
        <v>0</v>
      </c>
      <c r="N93" s="32">
        <f>SUM(N91:N92)</f>
        <v>1440000</v>
      </c>
    </row>
    <row r="94" spans="1:14" x14ac:dyDescent="0.25">
      <c r="A94" s="81"/>
      <c r="B94" s="81"/>
      <c r="C94" s="81"/>
      <c r="D94" s="81"/>
      <c r="E94" s="81"/>
      <c r="F94" s="81"/>
      <c r="G94" s="81"/>
      <c r="H94" s="82"/>
      <c r="I94" s="82"/>
      <c r="J94" s="83"/>
      <c r="K94" s="83"/>
      <c r="L94" s="83"/>
      <c r="M94" s="83"/>
      <c r="N94" s="84"/>
    </row>
    <row r="95" spans="1:14" x14ac:dyDescent="0.25">
      <c r="A95" s="81"/>
      <c r="B95" s="81"/>
      <c r="C95" s="81"/>
      <c r="D95" s="81"/>
      <c r="E95" s="81"/>
      <c r="F95" s="81"/>
      <c r="G95" s="81"/>
      <c r="H95" s="82"/>
      <c r="I95" s="82"/>
      <c r="J95" s="83"/>
      <c r="K95" s="83"/>
      <c r="L95" s="83"/>
      <c r="M95" s="83"/>
      <c r="N95" s="84"/>
    </row>
    <row r="96" spans="1:14" x14ac:dyDescent="0.25">
      <c r="A96" s="81"/>
      <c r="B96" s="81"/>
      <c r="C96" s="81"/>
      <c r="D96" s="81"/>
      <c r="E96" s="81"/>
      <c r="F96" s="81"/>
      <c r="G96" s="81"/>
      <c r="H96" s="82"/>
      <c r="I96" s="82"/>
      <c r="J96" s="83"/>
      <c r="K96" s="83"/>
      <c r="L96" s="83"/>
      <c r="M96" s="83"/>
      <c r="N96" s="84"/>
    </row>
    <row r="97" spans="1:14" x14ac:dyDescent="0.25">
      <c r="A97" s="81"/>
      <c r="B97" s="81"/>
      <c r="C97" s="81"/>
      <c r="D97" s="81"/>
      <c r="E97" s="81"/>
      <c r="F97" s="81"/>
      <c r="G97" s="81"/>
      <c r="H97" s="82"/>
      <c r="I97" s="82"/>
      <c r="J97" s="83"/>
      <c r="K97" s="83"/>
      <c r="L97" s="83"/>
      <c r="M97" s="83"/>
      <c r="N97" s="84"/>
    </row>
    <row r="98" spans="1:14" x14ac:dyDescent="0.25">
      <c r="A98" s="81"/>
      <c r="B98" s="81"/>
      <c r="C98" s="81"/>
      <c r="D98" s="81"/>
      <c r="E98" s="81"/>
      <c r="F98" s="81"/>
      <c r="G98" s="81"/>
      <c r="H98" s="82"/>
      <c r="I98" s="82"/>
      <c r="J98" s="83"/>
      <c r="K98" s="83"/>
      <c r="L98" s="83"/>
      <c r="M98" s="83"/>
      <c r="N98" s="84"/>
    </row>
    <row r="99" spans="1:14" ht="15.75" thickBot="1" x14ac:dyDescent="0.3">
      <c r="A99" s="81"/>
      <c r="B99" s="81"/>
      <c r="C99" s="81"/>
      <c r="D99" s="81"/>
      <c r="E99" s="81"/>
      <c r="F99" s="81"/>
      <c r="G99" s="81"/>
      <c r="H99" s="82"/>
      <c r="I99" s="82"/>
      <c r="J99" s="83"/>
      <c r="K99" s="83"/>
      <c r="L99" s="83"/>
      <c r="M99" s="83"/>
      <c r="N99" s="84"/>
    </row>
    <row r="100" spans="1:14" ht="30.75" customHeight="1" thickBot="1" x14ac:dyDescent="0.3">
      <c r="A100" s="180" t="s">
        <v>38</v>
      </c>
      <c r="B100" s="180"/>
      <c r="C100" s="180"/>
      <c r="D100" s="180" t="s">
        <v>76</v>
      </c>
      <c r="E100" s="180"/>
      <c r="F100" s="180" t="s">
        <v>85</v>
      </c>
      <c r="G100" s="180"/>
      <c r="H100" s="82"/>
      <c r="I100" s="82"/>
      <c r="J100" s="83"/>
      <c r="K100" s="83"/>
      <c r="L100" s="83"/>
      <c r="M100" s="83"/>
      <c r="N100" s="84"/>
    </row>
    <row r="101" spans="1:14" ht="20.100000000000001" customHeight="1" thickBot="1" x14ac:dyDescent="0.3">
      <c r="A101" s="169" t="s">
        <v>39</v>
      </c>
      <c r="B101" s="169"/>
      <c r="C101" s="169"/>
      <c r="D101" s="168">
        <v>106</v>
      </c>
      <c r="E101" s="168"/>
      <c r="F101" s="170">
        <f>+OCTUBRE!F49+NOVIEMBRE!F49+DICIEMBRE!F55</f>
        <v>36</v>
      </c>
      <c r="G101" s="170"/>
      <c r="H101" s="82"/>
      <c r="I101" s="82"/>
      <c r="J101" s="83"/>
      <c r="K101" s="83"/>
      <c r="L101" s="83"/>
      <c r="M101" s="83"/>
      <c r="N101" s="84"/>
    </row>
    <row r="102" spans="1:14" ht="20.100000000000001" customHeight="1" thickBot="1" x14ac:dyDescent="0.3">
      <c r="A102" s="171" t="s">
        <v>40</v>
      </c>
      <c r="B102" s="172"/>
      <c r="C102" s="173"/>
      <c r="D102" s="168">
        <v>0</v>
      </c>
      <c r="E102" s="168"/>
      <c r="F102" s="168">
        <v>0</v>
      </c>
      <c r="G102" s="168"/>
      <c r="H102" s="82"/>
      <c r="I102" s="82"/>
      <c r="J102" s="83"/>
      <c r="K102" s="83"/>
      <c r="L102" s="83"/>
      <c r="M102" s="83"/>
      <c r="N102" s="84"/>
    </row>
    <row r="103" spans="1:14" ht="20.100000000000001" customHeight="1" thickBot="1" x14ac:dyDescent="0.3">
      <c r="A103" s="169" t="s">
        <v>41</v>
      </c>
      <c r="B103" s="169"/>
      <c r="C103" s="169"/>
      <c r="D103" s="167">
        <v>1272</v>
      </c>
      <c r="E103" s="167"/>
      <c r="F103" s="168">
        <f>+OCTUBRE!F51+NOVIEMBRE!F51+DICIEMBRE!F57</f>
        <v>210</v>
      </c>
      <c r="G103" s="168"/>
      <c r="H103" s="82"/>
      <c r="I103" s="82"/>
      <c r="J103" s="83"/>
      <c r="K103" s="83"/>
      <c r="L103" s="83"/>
      <c r="M103" s="83"/>
      <c r="N103" s="84"/>
    </row>
    <row r="104" spans="1:14" ht="20.100000000000001" customHeight="1" thickBot="1" x14ac:dyDescent="0.3">
      <c r="A104" s="166" t="s">
        <v>42</v>
      </c>
      <c r="B104" s="166"/>
      <c r="C104" s="166"/>
      <c r="D104" s="167">
        <v>1908</v>
      </c>
      <c r="E104" s="167"/>
      <c r="F104" s="168">
        <f>+OCTUBRE!F52+NOVIEMBRE!F52+DICIEMBRE!F58</f>
        <v>180</v>
      </c>
      <c r="G104" s="168"/>
      <c r="H104" s="82"/>
      <c r="I104" s="82"/>
      <c r="J104" s="83"/>
      <c r="K104" s="83"/>
      <c r="L104" s="83"/>
      <c r="M104" s="83"/>
      <c r="N104" s="84"/>
    </row>
    <row r="105" spans="1:14" ht="20.100000000000001" customHeight="1" thickBot="1" x14ac:dyDescent="0.3">
      <c r="A105" s="166" t="s">
        <v>43</v>
      </c>
      <c r="B105" s="166"/>
      <c r="C105" s="166"/>
      <c r="D105" s="167">
        <f>+D104+D103</f>
        <v>3180</v>
      </c>
      <c r="E105" s="167"/>
      <c r="F105" s="168">
        <f>+F103+F104</f>
        <v>390</v>
      </c>
      <c r="G105" s="168"/>
      <c r="H105" s="82"/>
      <c r="I105" s="82"/>
      <c r="J105" s="83"/>
      <c r="K105" s="83"/>
      <c r="L105" s="83" t="s">
        <v>34</v>
      </c>
      <c r="M105" s="83"/>
      <c r="N105" s="84"/>
    </row>
    <row r="106" spans="1:14" ht="20.100000000000001" customHeight="1" thickBot="1" x14ac:dyDescent="0.3">
      <c r="A106" s="169" t="s">
        <v>44</v>
      </c>
      <c r="B106" s="169"/>
      <c r="C106" s="169"/>
      <c r="D106" s="167">
        <v>2544</v>
      </c>
      <c r="E106" s="167"/>
      <c r="F106" s="167">
        <f>+OCTUBRE!F54+NOVIEMBRE!F54+DICIEMBRE!F60</f>
        <v>864</v>
      </c>
      <c r="G106" s="167"/>
      <c r="H106" s="82"/>
      <c r="I106" s="82"/>
      <c r="J106" s="83"/>
      <c r="K106" s="83"/>
      <c r="L106" s="83"/>
      <c r="M106" s="83"/>
      <c r="N106" s="84"/>
    </row>
    <row r="107" spans="1:14" ht="20.100000000000001" customHeight="1" thickBot="1" x14ac:dyDescent="0.3">
      <c r="A107" s="165" t="s">
        <v>45</v>
      </c>
      <c r="B107" s="165"/>
      <c r="C107" s="165"/>
      <c r="D107" s="160">
        <v>20984800</v>
      </c>
      <c r="E107" s="160"/>
      <c r="F107" s="160">
        <f>+OCTUBRE!F55+NOVIEMBRE!F55+DICIEMBRE!F61</f>
        <v>2983822</v>
      </c>
      <c r="G107" s="160"/>
      <c r="H107" s="87" t="s">
        <v>34</v>
      </c>
      <c r="I107" s="82"/>
      <c r="J107" s="83"/>
      <c r="K107" s="83"/>
      <c r="L107" s="83"/>
      <c r="M107" s="83"/>
      <c r="N107" s="84"/>
    </row>
    <row r="108" spans="1:14" ht="20.100000000000001" customHeight="1" thickBot="1" x14ac:dyDescent="0.3">
      <c r="A108" s="165" t="s">
        <v>46</v>
      </c>
      <c r="B108" s="165"/>
      <c r="C108" s="165"/>
      <c r="D108" s="160">
        <v>8887680</v>
      </c>
      <c r="E108" s="160"/>
      <c r="F108" s="160">
        <f>+OCTUBRE!F56+NOVIEMBRE!F56+DICIEMBRE!F62</f>
        <v>2160000</v>
      </c>
      <c r="G108" s="160"/>
      <c r="H108" s="82"/>
      <c r="I108" s="82"/>
      <c r="J108" s="83"/>
      <c r="K108" s="83"/>
      <c r="L108" s="83"/>
      <c r="M108" s="83"/>
      <c r="N108" s="84"/>
    </row>
    <row r="109" spans="1:14" ht="20.100000000000001" customHeight="1" thickBot="1" x14ac:dyDescent="0.3">
      <c r="A109" s="165" t="s">
        <v>47</v>
      </c>
      <c r="B109" s="165"/>
      <c r="C109" s="165"/>
      <c r="D109" s="160">
        <v>987520</v>
      </c>
      <c r="E109" s="160"/>
      <c r="F109" s="160">
        <f>+OCTUBRE!F57+NOVIEMBRE!F57+DICIEMBRE!F63</f>
        <v>216000</v>
      </c>
      <c r="G109" s="160"/>
      <c r="H109" s="87" t="s">
        <v>34</v>
      </c>
      <c r="I109" s="82"/>
      <c r="J109" s="83"/>
      <c r="K109" s="83"/>
      <c r="L109" s="83"/>
      <c r="M109" s="83"/>
      <c r="N109" s="84"/>
    </row>
    <row r="110" spans="1:14" ht="20.100000000000001" customHeight="1" thickBot="1" x14ac:dyDescent="0.3">
      <c r="A110" s="165" t="s">
        <v>50</v>
      </c>
      <c r="B110" s="165"/>
      <c r="C110" s="165"/>
      <c r="D110" s="160">
        <v>30860000</v>
      </c>
      <c r="E110" s="160"/>
      <c r="F110" s="161">
        <f>+OCTUBRE!F58+NOVIEMBRE!F58+DICIEMBRE!F64</f>
        <v>5359822</v>
      </c>
      <c r="G110" s="161"/>
      <c r="H110" s="87" t="s">
        <v>34</v>
      </c>
      <c r="I110" s="87" t="s">
        <v>34</v>
      </c>
      <c r="J110" s="83"/>
      <c r="K110" s="83"/>
      <c r="L110" s="83"/>
      <c r="M110" s="83"/>
      <c r="N110" s="84"/>
    </row>
    <row r="111" spans="1:14" ht="20.100000000000001" customHeight="1" thickBot="1" x14ac:dyDescent="0.3">
      <c r="A111" s="159" t="s">
        <v>48</v>
      </c>
      <c r="B111" s="159"/>
      <c r="C111" s="159"/>
      <c r="D111" s="160">
        <v>0</v>
      </c>
      <c r="E111" s="160"/>
      <c r="F111" s="161">
        <v>0</v>
      </c>
      <c r="G111" s="161"/>
      <c r="H111" s="87" t="s">
        <v>34</v>
      </c>
      <c r="I111" s="82"/>
      <c r="J111" s="83"/>
      <c r="K111" s="83"/>
      <c r="L111" s="83"/>
      <c r="M111" s="83"/>
      <c r="N111" s="84"/>
    </row>
    <row r="112" spans="1:14" ht="20.100000000000001" customHeight="1" thickBot="1" x14ac:dyDescent="0.3">
      <c r="A112" s="162" t="s">
        <v>49</v>
      </c>
      <c r="B112" s="162"/>
      <c r="C112" s="162"/>
      <c r="D112" s="163">
        <f>SUM(D110:D111)</f>
        <v>30860000</v>
      </c>
      <c r="E112" s="163"/>
      <c r="F112" s="164">
        <f>+F110+F111</f>
        <v>5359822</v>
      </c>
      <c r="G112" s="164"/>
      <c r="H112" s="87" t="s">
        <v>34</v>
      </c>
      <c r="I112" s="82"/>
      <c r="J112" s="83"/>
      <c r="K112" s="83"/>
      <c r="L112" s="83"/>
      <c r="M112" s="83"/>
      <c r="N112" s="84"/>
    </row>
    <row r="113" spans="1:14" ht="20.100000000000001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5">
      <c r="A114" s="3"/>
      <c r="B114" s="3"/>
      <c r="C114" s="3"/>
      <c r="D114" s="3"/>
      <c r="E114" s="3"/>
      <c r="F114" s="125" t="s">
        <v>34</v>
      </c>
      <c r="G114" s="3"/>
      <c r="H114" s="3"/>
      <c r="I114" s="3"/>
      <c r="J114" s="3"/>
      <c r="K114" s="3"/>
      <c r="L114" s="3"/>
      <c r="M114" s="3"/>
      <c r="N114" s="3"/>
    </row>
    <row r="115" spans="1:14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</sheetData>
  <mergeCells count="101">
    <mergeCell ref="A1:N1"/>
    <mergeCell ref="A2:N2"/>
    <mergeCell ref="A3:N3"/>
    <mergeCell ref="A4:N4"/>
    <mergeCell ref="A6:N6"/>
    <mergeCell ref="A8:N8"/>
    <mergeCell ref="A16:F16"/>
    <mergeCell ref="A28:L28"/>
    <mergeCell ref="B48:F48"/>
    <mergeCell ref="H55:I55"/>
    <mergeCell ref="J55:J57"/>
    <mergeCell ref="K55:K57"/>
    <mergeCell ref="L55:L57"/>
    <mergeCell ref="M55:M57"/>
    <mergeCell ref="N55:N57"/>
    <mergeCell ref="H56:H57"/>
    <mergeCell ref="I56:I57"/>
    <mergeCell ref="A54:K54"/>
    <mergeCell ref="B55:C56"/>
    <mergeCell ref="D55:D57"/>
    <mergeCell ref="E55:E57"/>
    <mergeCell ref="F55:F57"/>
    <mergeCell ref="G55:G57"/>
    <mergeCell ref="A55:A57"/>
    <mergeCell ref="L76:L78"/>
    <mergeCell ref="M76:M78"/>
    <mergeCell ref="N76:N78"/>
    <mergeCell ref="H77:H78"/>
    <mergeCell ref="I77:I78"/>
    <mergeCell ref="B70:F70"/>
    <mergeCell ref="A71:G71"/>
    <mergeCell ref="A72:G72"/>
    <mergeCell ref="A75:K75"/>
    <mergeCell ref="A76:A78"/>
    <mergeCell ref="B76:C77"/>
    <mergeCell ref="D76:D78"/>
    <mergeCell ref="E76:E78"/>
    <mergeCell ref="F76:F78"/>
    <mergeCell ref="G76:G78"/>
    <mergeCell ref="B91:F91"/>
    <mergeCell ref="A92:G92"/>
    <mergeCell ref="A93:G93"/>
    <mergeCell ref="A100:C100"/>
    <mergeCell ref="D100:E100"/>
    <mergeCell ref="F100:G100"/>
    <mergeCell ref="H76:I76"/>
    <mergeCell ref="J76:J78"/>
    <mergeCell ref="K76:K78"/>
    <mergeCell ref="A103:C103"/>
    <mergeCell ref="D103:E103"/>
    <mergeCell ref="F103:G103"/>
    <mergeCell ref="A104:C104"/>
    <mergeCell ref="D104:E104"/>
    <mergeCell ref="F104:G104"/>
    <mergeCell ref="A101:C101"/>
    <mergeCell ref="D101:E101"/>
    <mergeCell ref="F101:G101"/>
    <mergeCell ref="A102:C102"/>
    <mergeCell ref="D102:E102"/>
    <mergeCell ref="F102:G102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11:C111"/>
    <mergeCell ref="D111:E111"/>
    <mergeCell ref="F111:G111"/>
    <mergeCell ref="A112:C112"/>
    <mergeCell ref="D112:E112"/>
    <mergeCell ref="F112:G112"/>
    <mergeCell ref="A109:C109"/>
    <mergeCell ref="D109:E109"/>
    <mergeCell ref="F109:G109"/>
    <mergeCell ref="A110:C110"/>
    <mergeCell ref="D110:E110"/>
    <mergeCell ref="F110:G110"/>
    <mergeCell ref="A49:G49"/>
    <mergeCell ref="A50:G50"/>
    <mergeCell ref="A32:N32"/>
    <mergeCell ref="N33:N35"/>
    <mergeCell ref="M33:M35"/>
    <mergeCell ref="L33:L35"/>
    <mergeCell ref="K33:K35"/>
    <mergeCell ref="J33:J35"/>
    <mergeCell ref="H33:I33"/>
    <mergeCell ref="G33:G35"/>
    <mergeCell ref="F33:F35"/>
    <mergeCell ref="E33:E35"/>
    <mergeCell ref="I34:I35"/>
    <mergeCell ref="H34:H35"/>
    <mergeCell ref="D33:D35"/>
    <mergeCell ref="B33:C34"/>
    <mergeCell ref="A33:A35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3" manualBreakCount="3">
    <brk id="30" max="13" man="1"/>
    <brk id="52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workbookViewId="0">
      <selection activeCell="F49" sqref="F49:G49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1.28515625" customWidth="1"/>
    <col min="6" max="6" width="12.42578125" customWidth="1"/>
    <col min="7" max="7" width="10" customWidth="1"/>
    <col min="8" max="8" width="13.85546875" bestFit="1" customWidth="1"/>
    <col min="9" max="9" width="14.140625" customWidth="1"/>
    <col min="10" max="10" width="14.42578125" customWidth="1"/>
    <col min="11" max="11" width="15" customWidth="1"/>
    <col min="12" max="12" width="16.140625" customWidth="1"/>
    <col min="13" max="13" width="15" customWidth="1"/>
    <col min="14" max="14" width="16.7109375" customWidth="1"/>
  </cols>
  <sheetData>
    <row r="1" spans="1:14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15.75" customHeight="1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ht="15.75" customHeight="1" x14ac:dyDescent="0.2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t="18" customHeight="1" x14ac:dyDescent="0.25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18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33" customHeight="1" x14ac:dyDescent="0.25">
      <c r="A6" s="209" t="s">
        <v>70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</row>
    <row r="7" spans="1:14" ht="23.25" customHeight="1" x14ac:dyDescent="0.25">
      <c r="A7" s="244" t="s">
        <v>86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9" spans="1:14" ht="15.75" customHeight="1" thickBot="1" x14ac:dyDescent="0.3">
      <c r="A9" s="144" t="s">
        <v>12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.75" customHeight="1" thickBot="1" x14ac:dyDescent="0.3">
      <c r="A10" s="157" t="s">
        <v>13</v>
      </c>
      <c r="B10" s="150" t="s">
        <v>14</v>
      </c>
      <c r="C10" s="151"/>
      <c r="D10" s="148" t="s">
        <v>15</v>
      </c>
      <c r="E10" s="148" t="s">
        <v>16</v>
      </c>
      <c r="F10" s="148" t="s">
        <v>17</v>
      </c>
      <c r="G10" s="148" t="s">
        <v>18</v>
      </c>
      <c r="H10" s="150" t="s">
        <v>19</v>
      </c>
      <c r="I10" s="151"/>
      <c r="J10" s="148" t="s">
        <v>20</v>
      </c>
      <c r="K10" s="148" t="s">
        <v>21</v>
      </c>
      <c r="L10" s="145" t="s">
        <v>22</v>
      </c>
      <c r="M10" s="145" t="s">
        <v>23</v>
      </c>
      <c r="N10" s="145" t="s">
        <v>24</v>
      </c>
    </row>
    <row r="11" spans="1:14" ht="15.75" customHeight="1" thickBot="1" x14ac:dyDescent="0.3">
      <c r="A11" s="158"/>
      <c r="B11" s="155"/>
      <c r="C11" s="156"/>
      <c r="D11" s="154"/>
      <c r="E11" s="154"/>
      <c r="F11" s="154"/>
      <c r="G11" s="152"/>
      <c r="H11" s="150" t="s">
        <v>25</v>
      </c>
      <c r="I11" s="148" t="s">
        <v>26</v>
      </c>
      <c r="J11" s="149"/>
      <c r="K11" s="149"/>
      <c r="L11" s="146"/>
      <c r="M11" s="146"/>
      <c r="N11" s="146"/>
    </row>
    <row r="12" spans="1:14" ht="26.25" thickBot="1" x14ac:dyDescent="0.3">
      <c r="A12" s="158"/>
      <c r="B12" s="60" t="s">
        <v>27</v>
      </c>
      <c r="C12" s="61" t="s">
        <v>28</v>
      </c>
      <c r="D12" s="154"/>
      <c r="E12" s="154"/>
      <c r="F12" s="154"/>
      <c r="G12" s="153"/>
      <c r="H12" s="152"/>
      <c r="I12" s="154"/>
      <c r="J12" s="149"/>
      <c r="K12" s="149"/>
      <c r="L12" s="147"/>
      <c r="M12" s="147"/>
      <c r="N12" s="147"/>
    </row>
    <row r="13" spans="1:14" ht="75" customHeight="1" thickBot="1" x14ac:dyDescent="0.3">
      <c r="A13" s="58">
        <v>1</v>
      </c>
      <c r="B13" s="7" t="s">
        <v>29</v>
      </c>
      <c r="C13" s="7" t="s">
        <v>62</v>
      </c>
      <c r="D13" s="134" t="s">
        <v>77</v>
      </c>
      <c r="E13" s="137" t="s">
        <v>82</v>
      </c>
      <c r="F13" s="7" t="s">
        <v>61</v>
      </c>
      <c r="G13" s="62">
        <v>24</v>
      </c>
      <c r="H13" s="62">
        <v>5</v>
      </c>
      <c r="I13" s="62">
        <v>5</v>
      </c>
      <c r="J13" s="10">
        <v>70000</v>
      </c>
      <c r="K13" s="63">
        <v>60000</v>
      </c>
      <c r="L13" s="10">
        <f>+J13+K13</f>
        <v>130000</v>
      </c>
      <c r="M13" s="10">
        <v>0</v>
      </c>
      <c r="N13" s="10">
        <f t="shared" ref="N13:N14" si="0">SUM(L13:M13)</f>
        <v>130000</v>
      </c>
    </row>
    <row r="14" spans="1:14" ht="72" thickBot="1" x14ac:dyDescent="0.3">
      <c r="A14" s="58">
        <v>1</v>
      </c>
      <c r="B14" s="7" t="s">
        <v>29</v>
      </c>
      <c r="C14" s="7" t="s">
        <v>62</v>
      </c>
      <c r="D14" s="135" t="s">
        <v>77</v>
      </c>
      <c r="E14" s="138" t="s">
        <v>82</v>
      </c>
      <c r="F14" s="7" t="s">
        <v>61</v>
      </c>
      <c r="G14" s="62">
        <v>24</v>
      </c>
      <c r="H14" s="62">
        <v>10</v>
      </c>
      <c r="I14" s="62">
        <v>5</v>
      </c>
      <c r="J14" s="10">
        <v>80000</v>
      </c>
      <c r="K14" s="63">
        <v>60000</v>
      </c>
      <c r="L14" s="10">
        <f>+J14+K14</f>
        <v>140000</v>
      </c>
      <c r="M14" s="10">
        <v>0</v>
      </c>
      <c r="N14" s="10">
        <f t="shared" si="0"/>
        <v>140000</v>
      </c>
    </row>
    <row r="15" spans="1:14" ht="87.75" customHeight="1" thickBot="1" x14ac:dyDescent="0.3">
      <c r="A15" s="58">
        <v>1</v>
      </c>
      <c r="B15" s="7" t="s">
        <v>33</v>
      </c>
      <c r="C15" s="7" t="s">
        <v>63</v>
      </c>
      <c r="D15" s="135" t="s">
        <v>77</v>
      </c>
      <c r="E15" s="138" t="s">
        <v>82</v>
      </c>
      <c r="F15" s="7" t="s">
        <v>56</v>
      </c>
      <c r="G15" s="62">
        <v>24</v>
      </c>
      <c r="H15" s="62">
        <v>5</v>
      </c>
      <c r="I15" s="62">
        <v>5</v>
      </c>
      <c r="J15" s="10">
        <v>70000</v>
      </c>
      <c r="K15" s="63">
        <v>60000</v>
      </c>
      <c r="L15" s="10">
        <f t="shared" ref="L15:L16" si="1">+J15+K15</f>
        <v>130000</v>
      </c>
      <c r="M15" s="10">
        <v>0</v>
      </c>
      <c r="N15" s="10">
        <f t="shared" ref="N15:N16" si="2">SUM(L15:M15)</f>
        <v>130000</v>
      </c>
    </row>
    <row r="16" spans="1:14" ht="89.25" customHeight="1" thickBot="1" x14ac:dyDescent="0.3">
      <c r="A16" s="58">
        <v>1</v>
      </c>
      <c r="B16" s="7" t="s">
        <v>33</v>
      </c>
      <c r="C16" s="7" t="s">
        <v>63</v>
      </c>
      <c r="D16" s="135" t="s">
        <v>77</v>
      </c>
      <c r="E16" s="138" t="s">
        <v>82</v>
      </c>
      <c r="F16" s="7" t="s">
        <v>56</v>
      </c>
      <c r="G16" s="62">
        <v>24</v>
      </c>
      <c r="H16" s="62">
        <v>10</v>
      </c>
      <c r="I16" s="62">
        <v>5</v>
      </c>
      <c r="J16" s="10">
        <v>80000</v>
      </c>
      <c r="K16" s="63">
        <v>60000</v>
      </c>
      <c r="L16" s="10">
        <f t="shared" si="1"/>
        <v>140000</v>
      </c>
      <c r="M16" s="10">
        <v>0</v>
      </c>
      <c r="N16" s="10">
        <f t="shared" si="2"/>
        <v>140000</v>
      </c>
    </row>
    <row r="17" spans="1:14" ht="15.75" thickBot="1" x14ac:dyDescent="0.3">
      <c r="A17" s="59">
        <f>SUM(A13:A16)</f>
        <v>4</v>
      </c>
      <c r="B17" s="143" t="s">
        <v>30</v>
      </c>
      <c r="C17" s="143"/>
      <c r="D17" s="143"/>
      <c r="E17" s="143"/>
      <c r="F17" s="143"/>
      <c r="G17" s="18">
        <f>SUM(G13:G16)</f>
        <v>96</v>
      </c>
      <c r="H17" s="18">
        <f t="shared" ref="H17:I17" si="3">SUM(H13:H16)</f>
        <v>30</v>
      </c>
      <c r="I17" s="18">
        <f t="shared" si="3"/>
        <v>20</v>
      </c>
      <c r="J17" s="19">
        <f>SUM(J13:J16)</f>
        <v>300000</v>
      </c>
      <c r="K17" s="68">
        <f t="shared" ref="K17:L17" si="4">SUM(K13:K16)</f>
        <v>240000</v>
      </c>
      <c r="L17" s="68">
        <f t="shared" si="4"/>
        <v>540000</v>
      </c>
      <c r="M17" s="64">
        <f t="shared" ref="M17" si="5">SUM(M15:M16)</f>
        <v>0</v>
      </c>
      <c r="N17" s="68">
        <f>SUM(N13:N16)</f>
        <v>540000</v>
      </c>
    </row>
    <row r="18" spans="1:14" ht="15.75" thickBot="1" x14ac:dyDescent="0.3">
      <c r="A18" s="140" t="s">
        <v>31</v>
      </c>
      <c r="B18" s="141"/>
      <c r="C18" s="141"/>
      <c r="D18" s="141"/>
      <c r="E18" s="141"/>
      <c r="F18" s="141"/>
      <c r="G18" s="141"/>
      <c r="H18" s="65"/>
      <c r="I18" s="66"/>
      <c r="J18" s="67"/>
      <c r="K18" s="68">
        <f>0.1*K17</f>
        <v>24000</v>
      </c>
      <c r="L18" s="68">
        <f>K17*0.1</f>
        <v>24000</v>
      </c>
      <c r="M18" s="64">
        <v>0</v>
      </c>
      <c r="N18" s="68">
        <f>L18</f>
        <v>24000</v>
      </c>
    </row>
    <row r="19" spans="1:14" ht="15.75" thickBot="1" x14ac:dyDescent="0.3">
      <c r="A19" s="142" t="s">
        <v>32</v>
      </c>
      <c r="B19" s="143"/>
      <c r="C19" s="143"/>
      <c r="D19" s="143"/>
      <c r="E19" s="143"/>
      <c r="F19" s="143"/>
      <c r="G19" s="143"/>
      <c r="H19" s="70"/>
      <c r="I19" s="70"/>
      <c r="J19" s="71"/>
      <c r="K19" s="72">
        <f>SUM(K17:K18)</f>
        <v>264000</v>
      </c>
      <c r="L19" s="72">
        <f>SUM(L17:L18)</f>
        <v>564000</v>
      </c>
      <c r="M19" s="64">
        <f>SUM(M17:M18)</f>
        <v>0</v>
      </c>
      <c r="N19" s="72">
        <f>N18+N17</f>
        <v>564000</v>
      </c>
    </row>
    <row r="20" spans="1:14" x14ac:dyDescent="0.25">
      <c r="A20" s="93"/>
      <c r="B20" s="93"/>
      <c r="C20" s="93"/>
      <c r="D20" s="93"/>
      <c r="E20" s="93"/>
      <c r="F20" s="93"/>
      <c r="G20" s="93"/>
      <c r="H20" s="102"/>
      <c r="I20" s="102"/>
      <c r="J20" s="103"/>
      <c r="K20" s="104"/>
      <c r="L20" s="105"/>
      <c r="M20" s="106"/>
      <c r="N20" s="105"/>
    </row>
    <row r="21" spans="1:14" ht="15.75" customHeight="1" x14ac:dyDescent="0.25">
      <c r="A21" s="99"/>
      <c r="B21" s="99"/>
      <c r="C21" s="99"/>
      <c r="D21" s="99"/>
      <c r="E21" s="99"/>
      <c r="F21" s="99"/>
      <c r="G21" s="99"/>
      <c r="H21" s="38"/>
      <c r="I21" s="38"/>
      <c r="J21" s="42"/>
      <c r="K21" s="42"/>
      <c r="L21" s="42"/>
      <c r="M21" s="42"/>
      <c r="N21" s="41"/>
    </row>
    <row r="22" spans="1:14" ht="15.75" thickBot="1" x14ac:dyDescent="0.3">
      <c r="A22" s="144" t="s">
        <v>36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</row>
    <row r="23" spans="1:14" ht="15.75" thickBot="1" x14ac:dyDescent="0.3">
      <c r="A23" s="242" t="s">
        <v>13</v>
      </c>
      <c r="B23" s="202" t="s">
        <v>14</v>
      </c>
      <c r="C23" s="203"/>
      <c r="D23" s="199" t="s">
        <v>15</v>
      </c>
      <c r="E23" s="199" t="s">
        <v>16</v>
      </c>
      <c r="F23" s="199" t="s">
        <v>17</v>
      </c>
      <c r="G23" s="199" t="s">
        <v>18</v>
      </c>
      <c r="H23" s="202" t="s">
        <v>19</v>
      </c>
      <c r="I23" s="203"/>
      <c r="J23" s="199" t="s">
        <v>20</v>
      </c>
      <c r="K23" s="199" t="s">
        <v>21</v>
      </c>
      <c r="L23" s="235" t="s">
        <v>22</v>
      </c>
      <c r="M23" s="235" t="s">
        <v>23</v>
      </c>
      <c r="N23" s="235" t="s">
        <v>24</v>
      </c>
    </row>
    <row r="24" spans="1:14" ht="15.75" thickBot="1" x14ac:dyDescent="0.3">
      <c r="A24" s="243"/>
      <c r="B24" s="204"/>
      <c r="C24" s="205"/>
      <c r="D24" s="200"/>
      <c r="E24" s="200"/>
      <c r="F24" s="200"/>
      <c r="G24" s="238"/>
      <c r="H24" s="202" t="s">
        <v>25</v>
      </c>
      <c r="I24" s="199" t="s">
        <v>26</v>
      </c>
      <c r="J24" s="239"/>
      <c r="K24" s="239"/>
      <c r="L24" s="236"/>
      <c r="M24" s="236"/>
      <c r="N24" s="236"/>
    </row>
    <row r="25" spans="1:14" ht="26.25" thickBot="1" x14ac:dyDescent="0.3">
      <c r="A25" s="243"/>
      <c r="B25" s="89" t="s">
        <v>27</v>
      </c>
      <c r="C25" s="90" t="s">
        <v>28</v>
      </c>
      <c r="D25" s="200"/>
      <c r="E25" s="200"/>
      <c r="F25" s="200"/>
      <c r="G25" s="241"/>
      <c r="H25" s="238"/>
      <c r="I25" s="200"/>
      <c r="J25" s="239"/>
      <c r="K25" s="239"/>
      <c r="L25" s="237"/>
      <c r="M25" s="237"/>
      <c r="N25" s="237"/>
    </row>
    <row r="26" spans="1:14" ht="73.5" customHeight="1" thickBot="1" x14ac:dyDescent="0.3">
      <c r="A26" s="36">
        <v>1</v>
      </c>
      <c r="B26" s="7" t="s">
        <v>29</v>
      </c>
      <c r="C26" s="7" t="s">
        <v>62</v>
      </c>
      <c r="D26" s="7" t="s">
        <v>37</v>
      </c>
      <c r="E26" s="138" t="s">
        <v>82</v>
      </c>
      <c r="F26" s="7" t="s">
        <v>51</v>
      </c>
      <c r="G26" s="7">
        <v>24</v>
      </c>
      <c r="H26" s="7">
        <v>5</v>
      </c>
      <c r="I26" s="7">
        <v>5</v>
      </c>
      <c r="J26" s="8">
        <v>127637</v>
      </c>
      <c r="K26" s="8">
        <v>60000</v>
      </c>
      <c r="L26" s="10">
        <f t="shared" ref="L26:L27" si="6">+J26+K26</f>
        <v>187637</v>
      </c>
      <c r="M26" s="10">
        <v>0</v>
      </c>
      <c r="N26" s="17">
        <f>+L26+M26</f>
        <v>187637</v>
      </c>
    </row>
    <row r="27" spans="1:14" ht="72.75" customHeight="1" thickBot="1" x14ac:dyDescent="0.3">
      <c r="A27" s="36">
        <v>1</v>
      </c>
      <c r="B27" s="7" t="s">
        <v>29</v>
      </c>
      <c r="C27" s="7" t="s">
        <v>62</v>
      </c>
      <c r="D27" s="134" t="s">
        <v>37</v>
      </c>
      <c r="E27" s="138" t="s">
        <v>82</v>
      </c>
      <c r="F27" s="7" t="s">
        <v>51</v>
      </c>
      <c r="G27" s="7">
        <v>24</v>
      </c>
      <c r="H27" s="7">
        <v>5</v>
      </c>
      <c r="I27" s="7">
        <v>5</v>
      </c>
      <c r="J27" s="8">
        <v>125000</v>
      </c>
      <c r="K27" s="8">
        <v>60000</v>
      </c>
      <c r="L27" s="10">
        <f t="shared" si="6"/>
        <v>185000</v>
      </c>
      <c r="M27" s="10">
        <v>0</v>
      </c>
      <c r="N27" s="17">
        <f t="shared" ref="N27:N29" si="7">+L27+M27</f>
        <v>185000</v>
      </c>
    </row>
    <row r="28" spans="1:14" ht="90" customHeight="1" thickBot="1" x14ac:dyDescent="0.3">
      <c r="A28" s="36">
        <v>1</v>
      </c>
      <c r="B28" s="7" t="s">
        <v>33</v>
      </c>
      <c r="C28" s="7" t="s">
        <v>63</v>
      </c>
      <c r="D28" s="134" t="s">
        <v>37</v>
      </c>
      <c r="E28" s="138" t="s">
        <v>82</v>
      </c>
      <c r="F28" s="7" t="s">
        <v>51</v>
      </c>
      <c r="G28" s="7">
        <v>24</v>
      </c>
      <c r="H28" s="7">
        <v>5</v>
      </c>
      <c r="I28" s="7">
        <v>5</v>
      </c>
      <c r="J28" s="8">
        <v>127637</v>
      </c>
      <c r="K28" s="8">
        <v>60000</v>
      </c>
      <c r="L28" s="10">
        <f t="shared" ref="L28:L29" si="8">+J28+K28</f>
        <v>187637</v>
      </c>
      <c r="M28" s="10">
        <v>0</v>
      </c>
      <c r="N28" s="17">
        <f t="shared" si="7"/>
        <v>187637</v>
      </c>
    </row>
    <row r="29" spans="1:14" ht="85.5" customHeight="1" thickBot="1" x14ac:dyDescent="0.3">
      <c r="A29" s="36">
        <v>1</v>
      </c>
      <c r="B29" s="7" t="s">
        <v>33</v>
      </c>
      <c r="C29" s="7" t="s">
        <v>63</v>
      </c>
      <c r="D29" s="134" t="s">
        <v>37</v>
      </c>
      <c r="E29" s="138" t="s">
        <v>82</v>
      </c>
      <c r="F29" s="7" t="s">
        <v>51</v>
      </c>
      <c r="G29" s="7">
        <v>24</v>
      </c>
      <c r="H29" s="7">
        <v>5</v>
      </c>
      <c r="I29" s="7">
        <v>5</v>
      </c>
      <c r="J29" s="8">
        <v>125000</v>
      </c>
      <c r="K29" s="8">
        <v>60000</v>
      </c>
      <c r="L29" s="10">
        <f t="shared" si="8"/>
        <v>185000</v>
      </c>
      <c r="M29" s="10">
        <v>0</v>
      </c>
      <c r="N29" s="17">
        <f t="shared" si="7"/>
        <v>185000</v>
      </c>
    </row>
    <row r="30" spans="1:14" ht="15.75" thickBot="1" x14ac:dyDescent="0.3">
      <c r="A30" s="37">
        <f>SUM(A26:A29)</f>
        <v>4</v>
      </c>
      <c r="B30" s="232" t="s">
        <v>30</v>
      </c>
      <c r="C30" s="232"/>
      <c r="D30" s="232"/>
      <c r="E30" s="232"/>
      <c r="F30" s="232"/>
      <c r="G30" s="18">
        <f>SUM(G26:G29)</f>
        <v>96</v>
      </c>
      <c r="H30" s="18">
        <f t="shared" ref="H30:I30" si="9">SUM(H26:H29)</f>
        <v>20</v>
      </c>
      <c r="I30" s="18">
        <f t="shared" si="9"/>
        <v>20</v>
      </c>
      <c r="J30" s="19">
        <f>SUM(J26:J29)</f>
        <v>505274</v>
      </c>
      <c r="K30" s="29">
        <f t="shared" ref="K30:M30" si="10">SUM(K26:K29)</f>
        <v>240000</v>
      </c>
      <c r="L30" s="29">
        <f t="shared" si="10"/>
        <v>745274</v>
      </c>
      <c r="M30" s="29">
        <f t="shared" si="10"/>
        <v>0</v>
      </c>
      <c r="N30" s="24">
        <f>SUM(N26:N29)</f>
        <v>745274</v>
      </c>
    </row>
    <row r="31" spans="1:14" ht="15.75" thickBot="1" x14ac:dyDescent="0.3">
      <c r="A31" s="177" t="s">
        <v>31</v>
      </c>
      <c r="B31" s="240"/>
      <c r="C31" s="240"/>
      <c r="D31" s="240"/>
      <c r="E31" s="240"/>
      <c r="F31" s="240"/>
      <c r="G31" s="240"/>
      <c r="H31" s="20"/>
      <c r="I31" s="21"/>
      <c r="J31" s="22"/>
      <c r="K31" s="23">
        <f>0.1*K30</f>
        <v>24000</v>
      </c>
      <c r="L31" s="23">
        <f>K30*0.1</f>
        <v>24000</v>
      </c>
      <c r="M31" s="29">
        <v>0</v>
      </c>
      <c r="N31" s="23">
        <f>L31</f>
        <v>24000</v>
      </c>
    </row>
    <row r="32" spans="1:14" ht="15.75" thickBot="1" x14ac:dyDescent="0.3">
      <c r="A32" s="232" t="s">
        <v>35</v>
      </c>
      <c r="B32" s="232"/>
      <c r="C32" s="232"/>
      <c r="D32" s="232"/>
      <c r="E32" s="232"/>
      <c r="F32" s="232"/>
      <c r="G32" s="174"/>
      <c r="H32" s="27"/>
      <c r="I32" s="27"/>
      <c r="J32" s="28"/>
      <c r="K32" s="29">
        <f>SUM(K30:K31)</f>
        <v>264000</v>
      </c>
      <c r="L32" s="29">
        <f>SUM(L30:L31)</f>
        <v>769274</v>
      </c>
      <c r="M32" s="29">
        <f>SUM(M30:M31)</f>
        <v>0</v>
      </c>
      <c r="N32" s="29">
        <f>N31+N30</f>
        <v>769274</v>
      </c>
    </row>
    <row r="33" spans="1:14" ht="16.5" customHeight="1" x14ac:dyDescent="0.25">
      <c r="A33" s="99"/>
      <c r="B33" s="99"/>
      <c r="C33" s="99"/>
      <c r="D33" s="99"/>
      <c r="E33" s="99"/>
      <c r="F33" s="99"/>
      <c r="G33" s="99"/>
      <c r="H33" s="38"/>
      <c r="I33" s="38"/>
      <c r="J33" s="39"/>
      <c r="K33" s="40"/>
      <c r="L33" s="41"/>
      <c r="M33" s="42"/>
      <c r="N33" s="41"/>
    </row>
    <row r="34" spans="1:14" ht="15.75" customHeight="1" thickBot="1" x14ac:dyDescent="0.3">
      <c r="A34" s="191" t="s">
        <v>78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00"/>
      <c r="M34" s="100"/>
      <c r="N34" s="100"/>
    </row>
    <row r="35" spans="1:14" ht="15.75" customHeight="1" thickBot="1" x14ac:dyDescent="0.3">
      <c r="A35" s="231" t="s">
        <v>13</v>
      </c>
      <c r="B35" s="188" t="s">
        <v>14</v>
      </c>
      <c r="C35" s="230"/>
      <c r="D35" s="190" t="s">
        <v>15</v>
      </c>
      <c r="E35" s="190" t="s">
        <v>16</v>
      </c>
      <c r="F35" s="190" t="s">
        <v>17</v>
      </c>
      <c r="G35" s="190" t="s">
        <v>18</v>
      </c>
      <c r="H35" s="188" t="s">
        <v>19</v>
      </c>
      <c r="I35" s="230"/>
      <c r="J35" s="190" t="s">
        <v>20</v>
      </c>
      <c r="K35" s="190" t="s">
        <v>21</v>
      </c>
      <c r="L35" s="185" t="s">
        <v>22</v>
      </c>
      <c r="M35" s="185" t="s">
        <v>23</v>
      </c>
      <c r="N35" s="185" t="s">
        <v>24</v>
      </c>
    </row>
    <row r="36" spans="1:14" ht="15.75" customHeight="1" thickBot="1" x14ac:dyDescent="0.3">
      <c r="A36" s="193"/>
      <c r="B36" s="194"/>
      <c r="C36" s="195"/>
      <c r="D36" s="183"/>
      <c r="E36" s="183"/>
      <c r="F36" s="183"/>
      <c r="G36" s="189"/>
      <c r="H36" s="188" t="s">
        <v>25</v>
      </c>
      <c r="I36" s="190" t="s">
        <v>26</v>
      </c>
      <c r="J36" s="184"/>
      <c r="K36" s="184"/>
      <c r="L36" s="186"/>
      <c r="M36" s="186"/>
      <c r="N36" s="186"/>
    </row>
    <row r="37" spans="1:14" ht="18.75" customHeight="1" thickBot="1" x14ac:dyDescent="0.3">
      <c r="A37" s="193"/>
      <c r="B37" s="91" t="s">
        <v>27</v>
      </c>
      <c r="C37" s="92" t="s">
        <v>28</v>
      </c>
      <c r="D37" s="183"/>
      <c r="E37" s="183"/>
      <c r="F37" s="183"/>
      <c r="G37" s="196"/>
      <c r="H37" s="189"/>
      <c r="I37" s="183"/>
      <c r="J37" s="184"/>
      <c r="K37" s="184"/>
      <c r="L37" s="187"/>
      <c r="M37" s="187"/>
      <c r="N37" s="187"/>
    </row>
    <row r="38" spans="1:14" ht="75" customHeight="1" thickBot="1" x14ac:dyDescent="0.3">
      <c r="A38" s="43">
        <v>1</v>
      </c>
      <c r="B38" s="7" t="s">
        <v>29</v>
      </c>
      <c r="C38" s="7" t="s">
        <v>62</v>
      </c>
      <c r="D38" s="7" t="s">
        <v>52</v>
      </c>
      <c r="E38" s="138" t="s">
        <v>82</v>
      </c>
      <c r="F38" s="7" t="s">
        <v>55</v>
      </c>
      <c r="G38" s="7">
        <v>24</v>
      </c>
      <c r="H38" s="7">
        <v>5</v>
      </c>
      <c r="I38" s="7">
        <v>5</v>
      </c>
      <c r="J38" s="8">
        <v>54000</v>
      </c>
      <c r="K38" s="8">
        <v>60000</v>
      </c>
      <c r="L38" s="10">
        <f t="shared" ref="L38:L39" si="11">+J38+K38</f>
        <v>114000</v>
      </c>
      <c r="M38" s="10">
        <v>0</v>
      </c>
      <c r="N38" s="11">
        <f t="shared" ref="N38:N39" si="12">M38+L38</f>
        <v>114000</v>
      </c>
    </row>
    <row r="39" spans="1:14" ht="72" thickBot="1" x14ac:dyDescent="0.3">
      <c r="A39" s="43">
        <v>1</v>
      </c>
      <c r="B39" s="7" t="s">
        <v>29</v>
      </c>
      <c r="C39" s="7" t="s">
        <v>62</v>
      </c>
      <c r="D39" s="7" t="s">
        <v>53</v>
      </c>
      <c r="E39" s="138" t="s">
        <v>82</v>
      </c>
      <c r="F39" s="35" t="s">
        <v>54</v>
      </c>
      <c r="G39" s="7">
        <v>24</v>
      </c>
      <c r="H39" s="7">
        <v>5</v>
      </c>
      <c r="I39" s="7">
        <v>5</v>
      </c>
      <c r="J39" s="8">
        <v>54000</v>
      </c>
      <c r="K39" s="8">
        <v>60000</v>
      </c>
      <c r="L39" s="10">
        <f t="shared" si="11"/>
        <v>114000</v>
      </c>
      <c r="M39" s="10">
        <v>0</v>
      </c>
      <c r="N39" s="11">
        <f t="shared" si="12"/>
        <v>114000</v>
      </c>
    </row>
    <row r="40" spans="1:14" ht="86.25" thickBot="1" x14ac:dyDescent="0.3">
      <c r="A40" s="43">
        <v>1</v>
      </c>
      <c r="B40" s="7" t="s">
        <v>33</v>
      </c>
      <c r="C40" s="7" t="s">
        <v>67</v>
      </c>
      <c r="D40" s="7" t="s">
        <v>52</v>
      </c>
      <c r="E40" s="138" t="s">
        <v>82</v>
      </c>
      <c r="F40" s="7" t="s">
        <v>57</v>
      </c>
      <c r="G40" s="7">
        <v>24</v>
      </c>
      <c r="H40" s="7">
        <v>5</v>
      </c>
      <c r="I40" s="7">
        <v>5</v>
      </c>
      <c r="J40" s="8">
        <v>54000</v>
      </c>
      <c r="K40" s="8">
        <v>60000</v>
      </c>
      <c r="L40" s="10">
        <f t="shared" ref="L40:L41" si="13">+J40+K40</f>
        <v>114000</v>
      </c>
      <c r="M40" s="10">
        <v>0</v>
      </c>
      <c r="N40" s="11">
        <f t="shared" ref="N40:N41" si="14">M40+L40</f>
        <v>114000</v>
      </c>
    </row>
    <row r="41" spans="1:14" ht="86.25" thickBot="1" x14ac:dyDescent="0.3">
      <c r="A41" s="43">
        <v>1</v>
      </c>
      <c r="B41" s="7" t="s">
        <v>33</v>
      </c>
      <c r="C41" s="7" t="s">
        <v>67</v>
      </c>
      <c r="D41" s="7" t="s">
        <v>53</v>
      </c>
      <c r="E41" s="138" t="s">
        <v>82</v>
      </c>
      <c r="F41" s="35" t="s">
        <v>57</v>
      </c>
      <c r="G41" s="7">
        <v>24</v>
      </c>
      <c r="H41" s="7">
        <v>5</v>
      </c>
      <c r="I41" s="7">
        <v>5</v>
      </c>
      <c r="J41" s="8">
        <v>54000</v>
      </c>
      <c r="K41" s="8">
        <v>60000</v>
      </c>
      <c r="L41" s="10">
        <f t="shared" si="13"/>
        <v>114000</v>
      </c>
      <c r="M41" s="10">
        <v>0</v>
      </c>
      <c r="N41" s="11">
        <f t="shared" si="14"/>
        <v>114000</v>
      </c>
    </row>
    <row r="42" spans="1:14" ht="15.75" thickBot="1" x14ac:dyDescent="0.3">
      <c r="A42" s="77">
        <f>SUM(A38:A41)</f>
        <v>4</v>
      </c>
      <c r="B42" s="232" t="s">
        <v>30</v>
      </c>
      <c r="C42" s="232"/>
      <c r="D42" s="232"/>
      <c r="E42" s="232"/>
      <c r="F42" s="232"/>
      <c r="G42" s="77">
        <f t="shared" ref="G42:I42" si="15">SUM(G38:G41)</f>
        <v>96</v>
      </c>
      <c r="H42" s="77">
        <f t="shared" si="15"/>
        <v>20</v>
      </c>
      <c r="I42" s="77">
        <f t="shared" si="15"/>
        <v>20</v>
      </c>
      <c r="J42" s="78">
        <f>SUM(J38:J41)</f>
        <v>216000</v>
      </c>
      <c r="K42" s="24">
        <f t="shared" ref="K42:N42" si="16">SUM(K38:K41)</f>
        <v>240000</v>
      </c>
      <c r="L42" s="24">
        <f t="shared" si="16"/>
        <v>456000</v>
      </c>
      <c r="M42" s="24">
        <f t="shared" si="16"/>
        <v>0</v>
      </c>
      <c r="N42" s="24">
        <f t="shared" si="16"/>
        <v>456000</v>
      </c>
    </row>
    <row r="43" spans="1:14" ht="15.75" thickBot="1" x14ac:dyDescent="0.3">
      <c r="A43" s="233" t="s">
        <v>31</v>
      </c>
      <c r="B43" s="234"/>
      <c r="C43" s="234"/>
      <c r="D43" s="234"/>
      <c r="E43" s="234"/>
      <c r="F43" s="234"/>
      <c r="G43" s="234"/>
      <c r="H43" s="79"/>
      <c r="I43" s="79"/>
      <c r="J43" s="24"/>
      <c r="K43" s="24">
        <f>K42*0.1</f>
        <v>24000</v>
      </c>
      <c r="L43" s="24">
        <f>0.1*K42</f>
        <v>24000</v>
      </c>
      <c r="M43" s="24">
        <v>0</v>
      </c>
      <c r="N43" s="24">
        <f>SUM(L43:M43)</f>
        <v>24000</v>
      </c>
    </row>
    <row r="44" spans="1:14" ht="15.75" thickBot="1" x14ac:dyDescent="0.3">
      <c r="A44" s="232" t="s">
        <v>35</v>
      </c>
      <c r="B44" s="232"/>
      <c r="C44" s="232"/>
      <c r="D44" s="232"/>
      <c r="E44" s="232"/>
      <c r="F44" s="232"/>
      <c r="G44" s="232"/>
      <c r="H44" s="80"/>
      <c r="I44" s="80"/>
      <c r="J44" s="24"/>
      <c r="K44" s="24">
        <f>SUM(K42:K43)</f>
        <v>264000</v>
      </c>
      <c r="L44" s="24">
        <f>SUM(L42:L43)</f>
        <v>480000</v>
      </c>
      <c r="M44" s="24">
        <f>SUM(M42:M43)</f>
        <v>0</v>
      </c>
      <c r="N44" s="24">
        <f>SUM(N42:N43)</f>
        <v>480000</v>
      </c>
    </row>
    <row r="46" spans="1:14" x14ac:dyDescent="0.25">
      <c r="A46" s="13"/>
      <c r="B46" s="13"/>
      <c r="C46" s="13"/>
      <c r="D46" s="13"/>
      <c r="E46" s="13"/>
      <c r="F46" s="13"/>
      <c r="G46" s="13"/>
      <c r="H46" s="14"/>
      <c r="I46" s="14"/>
      <c r="J46" s="15"/>
      <c r="K46" s="15"/>
      <c r="L46" s="15"/>
      <c r="M46" s="15"/>
      <c r="N46" s="16"/>
    </row>
    <row r="47" spans="1:14" ht="15.75" thickBot="1" x14ac:dyDescent="0.3">
      <c r="A47" s="13"/>
      <c r="B47" s="13"/>
      <c r="C47" s="13"/>
      <c r="D47" s="13"/>
      <c r="E47" s="13"/>
      <c r="F47" s="13"/>
      <c r="G47" s="13"/>
      <c r="H47" s="14"/>
      <c r="I47" s="14"/>
      <c r="J47" s="15"/>
      <c r="K47" s="15"/>
      <c r="L47" s="15"/>
      <c r="M47" s="15"/>
      <c r="N47" s="16"/>
    </row>
    <row r="48" spans="1:14" ht="16.5" customHeight="1" thickBot="1" x14ac:dyDescent="0.3">
      <c r="A48" s="224" t="str">
        <f>[1]MAYO!A61</f>
        <v xml:space="preserve">RESUMEN PROGRAMACIÓN </v>
      </c>
      <c r="B48" s="224"/>
      <c r="C48" s="224"/>
      <c r="D48" s="180" t="s">
        <v>76</v>
      </c>
      <c r="E48" s="180"/>
      <c r="F48" s="224" t="s">
        <v>87</v>
      </c>
      <c r="G48" s="224"/>
      <c r="H48" s="14"/>
      <c r="I48" s="14"/>
      <c r="J48" s="15"/>
      <c r="K48" s="15"/>
      <c r="L48" s="15"/>
      <c r="M48" s="15"/>
      <c r="N48" s="16"/>
    </row>
    <row r="49" spans="1:14" ht="16.5" thickBot="1" x14ac:dyDescent="0.3">
      <c r="A49" s="223" t="str">
        <f>[1]MAYO!A62</f>
        <v>TRANSFERENCIAS</v>
      </c>
      <c r="B49" s="223"/>
      <c r="C49" s="223"/>
      <c r="D49" s="222">
        <v>106</v>
      </c>
      <c r="E49" s="222"/>
      <c r="F49" s="229">
        <f>+A17+A30+A42</f>
        <v>12</v>
      </c>
      <c r="G49" s="229"/>
      <c r="H49" s="14"/>
      <c r="I49" s="14"/>
      <c r="J49" s="15"/>
      <c r="K49" s="15"/>
      <c r="L49" s="15"/>
      <c r="M49" s="15"/>
      <c r="N49" s="16"/>
    </row>
    <row r="50" spans="1:14" ht="16.5" thickBot="1" x14ac:dyDescent="0.3">
      <c r="A50" s="225" t="str">
        <f>[1]MAYO!A63</f>
        <v>INSTALACIÓN PARCELAS DE VALIDACIÓN</v>
      </c>
      <c r="B50" s="226"/>
      <c r="C50" s="227"/>
      <c r="D50" s="222">
        <v>0</v>
      </c>
      <c r="E50" s="222"/>
      <c r="F50" s="222">
        <v>0</v>
      </c>
      <c r="G50" s="222"/>
      <c r="H50" s="14"/>
      <c r="I50" s="14"/>
      <c r="J50" s="15"/>
      <c r="K50" s="15"/>
      <c r="L50" s="15"/>
      <c r="M50" s="15"/>
      <c r="N50" s="16"/>
    </row>
    <row r="51" spans="1:14" ht="16.5" thickBot="1" x14ac:dyDescent="0.3">
      <c r="A51" s="228" t="str">
        <f>[1]MAYO!A64</f>
        <v>TECNICOS BENEFICIADOS</v>
      </c>
      <c r="B51" s="228"/>
      <c r="C51" s="228"/>
      <c r="D51" s="221">
        <v>1272</v>
      </c>
      <c r="E51" s="221"/>
      <c r="F51" s="222">
        <f>+H17+H30+H42</f>
        <v>70</v>
      </c>
      <c r="G51" s="222"/>
      <c r="H51" s="14"/>
      <c r="I51" s="14"/>
      <c r="J51" s="15"/>
      <c r="K51" s="15"/>
      <c r="L51" s="15"/>
      <c r="M51" s="15"/>
      <c r="N51" s="16"/>
    </row>
    <row r="52" spans="1:14" ht="16.5" thickBot="1" x14ac:dyDescent="0.3">
      <c r="A52" s="213" t="str">
        <f>[1]MAYO!A65</f>
        <v>PRODUCTORES LÍDERES BENEFICIADOS</v>
      </c>
      <c r="B52" s="213"/>
      <c r="C52" s="213"/>
      <c r="D52" s="221">
        <v>1908</v>
      </c>
      <c r="E52" s="221"/>
      <c r="F52" s="222">
        <f>+I17+I30+I42</f>
        <v>60</v>
      </c>
      <c r="G52" s="222"/>
      <c r="H52" s="14"/>
      <c r="I52" s="14"/>
      <c r="J52" s="15"/>
      <c r="K52" s="15"/>
      <c r="L52" s="15"/>
      <c r="M52" s="15"/>
      <c r="N52" s="16"/>
    </row>
    <row r="53" spans="1:14" ht="16.5" thickBot="1" x14ac:dyDescent="0.3">
      <c r="A53" s="213" t="str">
        <f>[1]MAYO!A66</f>
        <v>TOTAL BENEFICIARIOS</v>
      </c>
      <c r="B53" s="213"/>
      <c r="C53" s="213"/>
      <c r="D53" s="221">
        <f>+D52+D51</f>
        <v>3180</v>
      </c>
      <c r="E53" s="221"/>
      <c r="F53" s="222">
        <f>+F52+F51</f>
        <v>130</v>
      </c>
      <c r="G53" s="222"/>
      <c r="H53" s="14"/>
      <c r="I53" s="14"/>
      <c r="J53" s="15"/>
      <c r="K53" s="15"/>
      <c r="L53" s="15"/>
      <c r="M53" s="15"/>
      <c r="N53" s="16"/>
    </row>
    <row r="54" spans="1:14" ht="16.5" thickBot="1" x14ac:dyDescent="0.3">
      <c r="A54" s="223" t="str">
        <f>[1]MAYO!A67</f>
        <v>HORAS DE CAPACITACIÓN</v>
      </c>
      <c r="B54" s="223"/>
      <c r="C54" s="223"/>
      <c r="D54" s="221">
        <v>2544</v>
      </c>
      <c r="E54" s="221"/>
      <c r="F54" s="222">
        <f>+G17+G30+G42</f>
        <v>288</v>
      </c>
      <c r="G54" s="222"/>
      <c r="H54" s="14"/>
      <c r="I54" s="14"/>
      <c r="J54" s="15"/>
      <c r="K54" s="15"/>
      <c r="L54" s="15"/>
      <c r="M54" s="15"/>
      <c r="N54" s="16"/>
    </row>
    <row r="55" spans="1:14" ht="16.5" thickBot="1" x14ac:dyDescent="0.3">
      <c r="A55" s="213" t="str">
        <f>[1]MAYO!A68</f>
        <v xml:space="preserve">COSTO LOGÍSTICO         (RD$) </v>
      </c>
      <c r="B55" s="213"/>
      <c r="C55" s="213"/>
      <c r="D55" s="214">
        <v>20984800</v>
      </c>
      <c r="E55" s="214"/>
      <c r="F55" s="214">
        <f>+J17+J30+J42</f>
        <v>1021274</v>
      </c>
      <c r="G55" s="214"/>
      <c r="H55" s="14"/>
      <c r="I55" s="14"/>
      <c r="J55" s="15"/>
      <c r="K55" s="15"/>
      <c r="L55" s="15"/>
      <c r="M55" s="15"/>
      <c r="N55" s="16"/>
    </row>
    <row r="56" spans="1:14" ht="16.5" thickBot="1" x14ac:dyDescent="0.3">
      <c r="A56" s="213" t="str">
        <f>[1]MAYO!A69</f>
        <v xml:space="preserve">COSTO FACILITADORES (RD$) </v>
      </c>
      <c r="B56" s="213"/>
      <c r="C56" s="213"/>
      <c r="D56" s="214">
        <v>8887680</v>
      </c>
      <c r="E56" s="214"/>
      <c r="F56" s="214">
        <f>+K17+K30+K42</f>
        <v>720000</v>
      </c>
      <c r="G56" s="214"/>
      <c r="H56" s="122"/>
      <c r="I56" s="14"/>
      <c r="J56" s="15"/>
      <c r="K56" s="15"/>
      <c r="L56" s="15"/>
      <c r="M56" s="15"/>
      <c r="N56" s="16"/>
    </row>
    <row r="57" spans="1:14" ht="16.5" thickBot="1" x14ac:dyDescent="0.3">
      <c r="A57" s="213" t="str">
        <f>[1]MAYO!A70</f>
        <v>OTROS COSTOS (Ley ISR)</v>
      </c>
      <c r="B57" s="213"/>
      <c r="C57" s="213"/>
      <c r="D57" s="214">
        <v>987520</v>
      </c>
      <c r="E57" s="214"/>
      <c r="F57" s="214">
        <f>+K18+K31+K43</f>
        <v>72000</v>
      </c>
      <c r="G57" s="214"/>
      <c r="H57" s="122"/>
      <c r="I57" s="14"/>
      <c r="J57" s="15"/>
      <c r="K57" s="15"/>
      <c r="L57" s="15"/>
      <c r="M57" s="15"/>
      <c r="N57" s="16"/>
    </row>
    <row r="58" spans="1:14" ht="16.5" thickBot="1" x14ac:dyDescent="0.3">
      <c r="A58" s="213" t="str">
        <f>[1]MAYO!A71</f>
        <v xml:space="preserve">COSTO TALLER      (RD$) </v>
      </c>
      <c r="B58" s="213"/>
      <c r="C58" s="213"/>
      <c r="D58" s="214">
        <v>30860000</v>
      </c>
      <c r="E58" s="214"/>
      <c r="F58" s="218">
        <f>+F55+F56+F57</f>
        <v>1813274</v>
      </c>
      <c r="G58" s="218"/>
      <c r="H58" s="122"/>
      <c r="I58" s="14"/>
      <c r="J58" s="15"/>
      <c r="K58" s="15"/>
      <c r="L58" s="15"/>
      <c r="M58" s="15"/>
      <c r="N58" s="16"/>
    </row>
    <row r="59" spans="1:14" ht="16.5" thickBot="1" x14ac:dyDescent="0.3">
      <c r="A59" s="219" t="str">
        <f>[1]MAYO!A72</f>
        <v>PARCELAS DE VALIDACIÓN Y SEGUIMIENTO</v>
      </c>
      <c r="B59" s="219"/>
      <c r="C59" s="219"/>
      <c r="D59" s="214">
        <v>0</v>
      </c>
      <c r="E59" s="214"/>
      <c r="F59" s="220">
        <v>0</v>
      </c>
      <c r="G59" s="220"/>
      <c r="H59" s="14"/>
      <c r="I59" s="14"/>
      <c r="J59" s="15"/>
      <c r="K59" s="15"/>
      <c r="L59" s="15"/>
      <c r="M59" s="15"/>
      <c r="N59" s="16"/>
    </row>
    <row r="60" spans="1:14" ht="15.75" thickBot="1" x14ac:dyDescent="0.3">
      <c r="A60" s="215" t="str">
        <f>[1]MAYO!A73</f>
        <v>TOTAL  TALLERES (RD$)</v>
      </c>
      <c r="B60" s="215"/>
      <c r="C60" s="215"/>
      <c r="D60" s="216">
        <f>+D59+D58</f>
        <v>30860000</v>
      </c>
      <c r="E60" s="216"/>
      <c r="F60" s="217">
        <f>+F58+F59</f>
        <v>1813274</v>
      </c>
      <c r="G60" s="217"/>
      <c r="H60" s="123"/>
      <c r="I60" s="14"/>
      <c r="J60" s="15"/>
      <c r="K60" s="15"/>
      <c r="L60" s="15"/>
      <c r="M60" s="15"/>
      <c r="N60" s="16"/>
    </row>
  </sheetData>
  <mergeCells count="100">
    <mergeCell ref="B17:F17"/>
    <mergeCell ref="A18:G18"/>
    <mergeCell ref="A19:G19"/>
    <mergeCell ref="A1:N1"/>
    <mergeCell ref="A2:N2"/>
    <mergeCell ref="A3:N3"/>
    <mergeCell ref="A4:N4"/>
    <mergeCell ref="A6:N6"/>
    <mergeCell ref="A7:N7"/>
    <mergeCell ref="L10:L12"/>
    <mergeCell ref="M10:M12"/>
    <mergeCell ref="N10:N12"/>
    <mergeCell ref="H11:H12"/>
    <mergeCell ref="I11:I12"/>
    <mergeCell ref="A9:N9"/>
    <mergeCell ref="A10:A12"/>
    <mergeCell ref="H10:I10"/>
    <mergeCell ref="J10:J12"/>
    <mergeCell ref="K10:K12"/>
    <mergeCell ref="B10:C11"/>
    <mergeCell ref="D10:D12"/>
    <mergeCell ref="E10:E12"/>
    <mergeCell ref="F10:F12"/>
    <mergeCell ref="G10:G12"/>
    <mergeCell ref="B30:F30"/>
    <mergeCell ref="A31:G31"/>
    <mergeCell ref="A32:G32"/>
    <mergeCell ref="G23:G25"/>
    <mergeCell ref="H23:I23"/>
    <mergeCell ref="A23:A25"/>
    <mergeCell ref="B23:C24"/>
    <mergeCell ref="D23:D25"/>
    <mergeCell ref="E23:E25"/>
    <mergeCell ref="F23:F25"/>
    <mergeCell ref="L22:N22"/>
    <mergeCell ref="L23:L25"/>
    <mergeCell ref="M23:M25"/>
    <mergeCell ref="N23:N25"/>
    <mergeCell ref="H24:H25"/>
    <mergeCell ref="I24:I25"/>
    <mergeCell ref="J23:J25"/>
    <mergeCell ref="K23:K25"/>
    <mergeCell ref="A22:K22"/>
    <mergeCell ref="L35:L37"/>
    <mergeCell ref="M35:M37"/>
    <mergeCell ref="N35:N37"/>
    <mergeCell ref="H36:H37"/>
    <mergeCell ref="I36:I37"/>
    <mergeCell ref="A49:C49"/>
    <mergeCell ref="D49:E49"/>
    <mergeCell ref="F49:G49"/>
    <mergeCell ref="A34:K34"/>
    <mergeCell ref="H35:I35"/>
    <mergeCell ref="J35:J37"/>
    <mergeCell ref="K35:K37"/>
    <mergeCell ref="A35:A37"/>
    <mergeCell ref="B35:C36"/>
    <mergeCell ref="D35:D37"/>
    <mergeCell ref="E35:E37"/>
    <mergeCell ref="F35:F37"/>
    <mergeCell ref="G35:G37"/>
    <mergeCell ref="B42:F42"/>
    <mergeCell ref="A43:G43"/>
    <mergeCell ref="A44:G44"/>
    <mergeCell ref="A48:C48"/>
    <mergeCell ref="D48:E48"/>
    <mergeCell ref="F48:G48"/>
    <mergeCell ref="A55:C55"/>
    <mergeCell ref="D55:E55"/>
    <mergeCell ref="F55:G55"/>
    <mergeCell ref="A50:C50"/>
    <mergeCell ref="D50:E50"/>
    <mergeCell ref="F50:G50"/>
    <mergeCell ref="A51:C51"/>
    <mergeCell ref="D51:E51"/>
    <mergeCell ref="F51:G51"/>
    <mergeCell ref="A52:C52"/>
    <mergeCell ref="D52:E52"/>
    <mergeCell ref="F52:G52"/>
    <mergeCell ref="A53:C53"/>
    <mergeCell ref="D53:E53"/>
    <mergeCell ref="F53:G53"/>
    <mergeCell ref="A54:C54"/>
    <mergeCell ref="D54:E54"/>
    <mergeCell ref="F54:G54"/>
    <mergeCell ref="A56:C56"/>
    <mergeCell ref="D56:E56"/>
    <mergeCell ref="F56:G56"/>
    <mergeCell ref="A60:C60"/>
    <mergeCell ref="D60:E60"/>
    <mergeCell ref="F60:G60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4" manualBreakCount="4">
    <brk id="19" max="13" man="1"/>
    <brk id="20" max="13" man="1"/>
    <brk id="32" max="13" man="1"/>
    <brk id="4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opLeftCell="A34" workbookViewId="0">
      <selection activeCell="F49" sqref="F49:G49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3" customWidth="1"/>
    <col min="6" max="6" width="12.42578125" customWidth="1"/>
    <col min="7" max="7" width="10" customWidth="1"/>
    <col min="8" max="8" width="11.7109375" bestFit="1" customWidth="1"/>
    <col min="9" max="9" width="14.140625" customWidth="1"/>
    <col min="10" max="10" width="14.42578125" customWidth="1"/>
    <col min="11" max="11" width="15" customWidth="1"/>
    <col min="12" max="12" width="16.140625" customWidth="1"/>
    <col min="13" max="13" width="15" customWidth="1"/>
    <col min="14" max="14" width="16.7109375" customWidth="1"/>
  </cols>
  <sheetData>
    <row r="1" spans="1:14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15.75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ht="15.75" x14ac:dyDescent="0.2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t="18" x14ac:dyDescent="0.25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18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31.5" customHeight="1" x14ac:dyDescent="0.25">
      <c r="A6" s="209" t="s">
        <v>70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</row>
    <row r="7" spans="1:14" ht="18" x14ac:dyDescent="0.25">
      <c r="A7" s="245" t="s">
        <v>88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4" ht="10.5" customHeight="1" x14ac:dyDescent="0.25"/>
    <row r="9" spans="1:14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4" ht="15.75" thickBot="1" x14ac:dyDescent="0.3">
      <c r="A10" s="144" t="s">
        <v>12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ht="15.75" thickBot="1" x14ac:dyDescent="0.3">
      <c r="A11" s="157" t="s">
        <v>13</v>
      </c>
      <c r="B11" s="150" t="s">
        <v>14</v>
      </c>
      <c r="C11" s="151"/>
      <c r="D11" s="148" t="s">
        <v>15</v>
      </c>
      <c r="E11" s="148" t="s">
        <v>16</v>
      </c>
      <c r="F11" s="148" t="s">
        <v>17</v>
      </c>
      <c r="G11" s="148" t="s">
        <v>18</v>
      </c>
      <c r="H11" s="150" t="s">
        <v>19</v>
      </c>
      <c r="I11" s="151"/>
      <c r="J11" s="148" t="s">
        <v>20</v>
      </c>
      <c r="K11" s="148" t="s">
        <v>21</v>
      </c>
      <c r="L11" s="145" t="s">
        <v>22</v>
      </c>
      <c r="M11" s="145" t="s">
        <v>23</v>
      </c>
      <c r="N11" s="145" t="s">
        <v>24</v>
      </c>
    </row>
    <row r="12" spans="1:14" ht="15.75" thickBot="1" x14ac:dyDescent="0.3">
      <c r="A12" s="158"/>
      <c r="B12" s="155"/>
      <c r="C12" s="156"/>
      <c r="D12" s="154"/>
      <c r="E12" s="154"/>
      <c r="F12" s="154"/>
      <c r="G12" s="152"/>
      <c r="H12" s="150" t="s">
        <v>25</v>
      </c>
      <c r="I12" s="148" t="s">
        <v>26</v>
      </c>
      <c r="J12" s="149"/>
      <c r="K12" s="149"/>
      <c r="L12" s="146"/>
      <c r="M12" s="146"/>
      <c r="N12" s="146"/>
    </row>
    <row r="13" spans="1:14" ht="26.25" thickBot="1" x14ac:dyDescent="0.3">
      <c r="A13" s="158"/>
      <c r="B13" s="60" t="s">
        <v>27</v>
      </c>
      <c r="C13" s="61" t="s">
        <v>28</v>
      </c>
      <c r="D13" s="154"/>
      <c r="E13" s="154"/>
      <c r="F13" s="154"/>
      <c r="G13" s="153"/>
      <c r="H13" s="152"/>
      <c r="I13" s="154"/>
      <c r="J13" s="149"/>
      <c r="K13" s="149"/>
      <c r="L13" s="147"/>
      <c r="M13" s="147"/>
      <c r="N13" s="147"/>
    </row>
    <row r="14" spans="1:14" ht="72" thickBot="1" x14ac:dyDescent="0.3">
      <c r="A14" s="58">
        <v>1</v>
      </c>
      <c r="B14" s="7" t="s">
        <v>29</v>
      </c>
      <c r="C14" s="7" t="s">
        <v>62</v>
      </c>
      <c r="D14" s="135" t="s">
        <v>77</v>
      </c>
      <c r="E14" s="133" t="s">
        <v>83</v>
      </c>
      <c r="F14" s="7" t="s">
        <v>61</v>
      </c>
      <c r="G14" s="62">
        <v>24</v>
      </c>
      <c r="H14" s="62">
        <v>5</v>
      </c>
      <c r="I14" s="62">
        <v>5</v>
      </c>
      <c r="J14" s="10">
        <v>70000</v>
      </c>
      <c r="K14" s="63">
        <v>60000</v>
      </c>
      <c r="L14" s="10">
        <f>+J14+K14</f>
        <v>130000</v>
      </c>
      <c r="M14" s="10">
        <v>0</v>
      </c>
      <c r="N14" s="10">
        <f t="shared" ref="N14:N15" si="0">SUM(L14:M14)</f>
        <v>130000</v>
      </c>
    </row>
    <row r="15" spans="1:14" ht="72" thickBot="1" x14ac:dyDescent="0.3">
      <c r="A15" s="58">
        <v>1</v>
      </c>
      <c r="B15" s="7" t="s">
        <v>29</v>
      </c>
      <c r="C15" s="7" t="s">
        <v>62</v>
      </c>
      <c r="D15" s="135" t="s">
        <v>77</v>
      </c>
      <c r="E15" s="138" t="s">
        <v>83</v>
      </c>
      <c r="F15" s="7" t="s">
        <v>61</v>
      </c>
      <c r="G15" s="62">
        <v>24</v>
      </c>
      <c r="H15" s="62">
        <v>10</v>
      </c>
      <c r="I15" s="62">
        <v>5</v>
      </c>
      <c r="J15" s="10">
        <v>80000</v>
      </c>
      <c r="K15" s="63">
        <v>60000</v>
      </c>
      <c r="L15" s="10">
        <f>+J15+K15</f>
        <v>140000</v>
      </c>
      <c r="M15" s="10">
        <v>0</v>
      </c>
      <c r="N15" s="10">
        <f t="shared" si="0"/>
        <v>140000</v>
      </c>
    </row>
    <row r="16" spans="1:14" ht="88.5" customHeight="1" thickBot="1" x14ac:dyDescent="0.3">
      <c r="A16" s="58">
        <v>1</v>
      </c>
      <c r="B16" s="7" t="s">
        <v>33</v>
      </c>
      <c r="C16" s="7" t="s">
        <v>63</v>
      </c>
      <c r="D16" s="135" t="s">
        <v>77</v>
      </c>
      <c r="E16" s="138" t="s">
        <v>83</v>
      </c>
      <c r="F16" s="7" t="s">
        <v>56</v>
      </c>
      <c r="G16" s="62">
        <v>24</v>
      </c>
      <c r="H16" s="62">
        <v>5</v>
      </c>
      <c r="I16" s="62">
        <v>5</v>
      </c>
      <c r="J16" s="10">
        <v>70000</v>
      </c>
      <c r="K16" s="63">
        <v>60000</v>
      </c>
      <c r="L16" s="10">
        <f t="shared" ref="L16:L17" si="1">+J16+K16</f>
        <v>130000</v>
      </c>
      <c r="M16" s="10">
        <v>0</v>
      </c>
      <c r="N16" s="10">
        <f t="shared" ref="N16:N17" si="2">SUM(L16:M16)</f>
        <v>130000</v>
      </c>
    </row>
    <row r="17" spans="1:14" ht="87.75" customHeight="1" thickBot="1" x14ac:dyDescent="0.3">
      <c r="A17" s="58">
        <v>1</v>
      </c>
      <c r="B17" s="7" t="s">
        <v>33</v>
      </c>
      <c r="C17" s="7" t="s">
        <v>63</v>
      </c>
      <c r="D17" s="135" t="s">
        <v>77</v>
      </c>
      <c r="E17" s="138" t="s">
        <v>83</v>
      </c>
      <c r="F17" s="7" t="s">
        <v>56</v>
      </c>
      <c r="G17" s="62">
        <v>24</v>
      </c>
      <c r="H17" s="62">
        <v>10</v>
      </c>
      <c r="I17" s="62">
        <v>5</v>
      </c>
      <c r="J17" s="10">
        <v>80000</v>
      </c>
      <c r="K17" s="63">
        <v>60000</v>
      </c>
      <c r="L17" s="10">
        <f t="shared" si="1"/>
        <v>140000</v>
      </c>
      <c r="M17" s="10">
        <v>0</v>
      </c>
      <c r="N17" s="10">
        <f t="shared" si="2"/>
        <v>140000</v>
      </c>
    </row>
    <row r="18" spans="1:14" ht="15.75" thickBot="1" x14ac:dyDescent="0.3">
      <c r="A18" s="59">
        <f>SUM(A14:A17)</f>
        <v>4</v>
      </c>
      <c r="B18" s="143" t="s">
        <v>30</v>
      </c>
      <c r="C18" s="143"/>
      <c r="D18" s="143"/>
      <c r="E18" s="143"/>
      <c r="F18" s="143"/>
      <c r="G18" s="18">
        <f>SUM(G14:G17)</f>
        <v>96</v>
      </c>
      <c r="H18" s="18">
        <f t="shared" ref="H18:I18" si="3">SUM(H14:H17)</f>
        <v>30</v>
      </c>
      <c r="I18" s="18">
        <f t="shared" si="3"/>
        <v>20</v>
      </c>
      <c r="J18" s="19">
        <f>SUM(J14:J17)</f>
        <v>300000</v>
      </c>
      <c r="K18" s="72">
        <f t="shared" ref="K18:N18" si="4">SUM(K14:K17)</f>
        <v>240000</v>
      </c>
      <c r="L18" s="72">
        <f t="shared" si="4"/>
        <v>540000</v>
      </c>
      <c r="M18" s="72">
        <f t="shared" si="4"/>
        <v>0</v>
      </c>
      <c r="N18" s="72">
        <f t="shared" si="4"/>
        <v>540000</v>
      </c>
    </row>
    <row r="19" spans="1:14" ht="15.75" customHeight="1" thickBot="1" x14ac:dyDescent="0.3">
      <c r="A19" s="140" t="s">
        <v>31</v>
      </c>
      <c r="B19" s="141"/>
      <c r="C19" s="141"/>
      <c r="D19" s="141"/>
      <c r="E19" s="141"/>
      <c r="F19" s="141"/>
      <c r="G19" s="141"/>
      <c r="H19" s="65"/>
      <c r="I19" s="66"/>
      <c r="J19" s="67"/>
      <c r="K19" s="68">
        <f>0.1*K18</f>
        <v>24000</v>
      </c>
      <c r="L19" s="68">
        <f>K18*0.1</f>
        <v>24000</v>
      </c>
      <c r="M19" s="72">
        <v>0</v>
      </c>
      <c r="N19" s="68">
        <f>L19</f>
        <v>24000</v>
      </c>
    </row>
    <row r="20" spans="1:14" ht="15.75" customHeight="1" thickBot="1" x14ac:dyDescent="0.3">
      <c r="A20" s="142" t="s">
        <v>32</v>
      </c>
      <c r="B20" s="143"/>
      <c r="C20" s="143"/>
      <c r="D20" s="143"/>
      <c r="E20" s="143"/>
      <c r="F20" s="143"/>
      <c r="G20" s="143"/>
      <c r="H20" s="70"/>
      <c r="I20" s="70"/>
      <c r="J20" s="71"/>
      <c r="K20" s="72">
        <f>SUM(K18:K19)</f>
        <v>264000</v>
      </c>
      <c r="L20" s="72">
        <f>SUM(L18:L19)</f>
        <v>564000</v>
      </c>
      <c r="M20" s="72">
        <f>SUM(M18:M19)</f>
        <v>0</v>
      </c>
      <c r="N20" s="72">
        <f>N19+N18</f>
        <v>564000</v>
      </c>
    </row>
    <row r="21" spans="1:14" ht="15.75" customHeight="1" x14ac:dyDescent="0.25">
      <c r="A21" s="101"/>
      <c r="B21" s="101"/>
      <c r="C21" s="101"/>
      <c r="D21" s="101"/>
      <c r="E21" s="101"/>
      <c r="F21" s="101"/>
      <c r="G21" s="101"/>
      <c r="H21" s="102"/>
      <c r="I21" s="102"/>
      <c r="J21" s="103"/>
      <c r="K21" s="104"/>
      <c r="L21" s="104"/>
      <c r="M21" s="104"/>
      <c r="N21" s="104"/>
    </row>
    <row r="22" spans="1:14" x14ac:dyDescent="0.25">
      <c r="A22" s="99"/>
      <c r="B22" s="99"/>
      <c r="C22" s="99"/>
      <c r="D22" s="99"/>
      <c r="E22" s="99"/>
      <c r="F22" s="99"/>
      <c r="G22" s="99"/>
      <c r="H22" s="38"/>
      <c r="I22" s="38"/>
      <c r="J22" s="42"/>
      <c r="K22" s="42"/>
      <c r="L22" s="42"/>
      <c r="M22" s="42"/>
      <c r="N22" s="41"/>
    </row>
    <row r="23" spans="1:14" ht="16.5" customHeight="1" thickBot="1" x14ac:dyDescent="0.3">
      <c r="A23" s="144" t="s">
        <v>36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10"/>
      <c r="M23" s="110"/>
      <c r="N23" s="110"/>
    </row>
    <row r="24" spans="1:14" ht="15.75" thickBot="1" x14ac:dyDescent="0.3">
      <c r="A24" s="242" t="s">
        <v>13</v>
      </c>
      <c r="B24" s="202" t="s">
        <v>14</v>
      </c>
      <c r="C24" s="203"/>
      <c r="D24" s="199" t="s">
        <v>15</v>
      </c>
      <c r="E24" s="199" t="s">
        <v>16</v>
      </c>
      <c r="F24" s="199" t="s">
        <v>17</v>
      </c>
      <c r="G24" s="199" t="s">
        <v>18</v>
      </c>
      <c r="H24" s="202" t="s">
        <v>19</v>
      </c>
      <c r="I24" s="203"/>
      <c r="J24" s="199" t="s">
        <v>20</v>
      </c>
      <c r="K24" s="199" t="s">
        <v>21</v>
      </c>
      <c r="L24" s="235" t="s">
        <v>22</v>
      </c>
      <c r="M24" s="235" t="s">
        <v>23</v>
      </c>
      <c r="N24" s="235" t="s">
        <v>24</v>
      </c>
    </row>
    <row r="25" spans="1:14" ht="15.75" thickBot="1" x14ac:dyDescent="0.3">
      <c r="A25" s="243"/>
      <c r="B25" s="204"/>
      <c r="C25" s="205"/>
      <c r="D25" s="200"/>
      <c r="E25" s="200"/>
      <c r="F25" s="200"/>
      <c r="G25" s="238"/>
      <c r="H25" s="202" t="s">
        <v>25</v>
      </c>
      <c r="I25" s="199" t="s">
        <v>26</v>
      </c>
      <c r="J25" s="239"/>
      <c r="K25" s="239"/>
      <c r="L25" s="236"/>
      <c r="M25" s="236"/>
      <c r="N25" s="236"/>
    </row>
    <row r="26" spans="1:14" ht="26.25" thickBot="1" x14ac:dyDescent="0.3">
      <c r="A26" s="243"/>
      <c r="B26" s="89" t="s">
        <v>27</v>
      </c>
      <c r="C26" s="90" t="s">
        <v>28</v>
      </c>
      <c r="D26" s="200"/>
      <c r="E26" s="200"/>
      <c r="F26" s="200"/>
      <c r="G26" s="241"/>
      <c r="H26" s="238"/>
      <c r="I26" s="200"/>
      <c r="J26" s="239"/>
      <c r="K26" s="239"/>
      <c r="L26" s="237"/>
      <c r="M26" s="237"/>
      <c r="N26" s="237"/>
    </row>
    <row r="27" spans="1:14" ht="73.5" customHeight="1" thickBot="1" x14ac:dyDescent="0.3">
      <c r="A27" s="36">
        <v>1</v>
      </c>
      <c r="B27" s="7" t="s">
        <v>29</v>
      </c>
      <c r="C27" s="7" t="s">
        <v>62</v>
      </c>
      <c r="D27" s="7" t="s">
        <v>37</v>
      </c>
      <c r="E27" s="138" t="s">
        <v>83</v>
      </c>
      <c r="F27" s="7" t="s">
        <v>51</v>
      </c>
      <c r="G27" s="7">
        <v>24</v>
      </c>
      <c r="H27" s="7">
        <v>5</v>
      </c>
      <c r="I27" s="7">
        <v>5</v>
      </c>
      <c r="J27" s="8">
        <v>127637</v>
      </c>
      <c r="K27" s="8">
        <v>60000</v>
      </c>
      <c r="L27" s="10">
        <f t="shared" ref="L27:L28" si="5">+J27+K27</f>
        <v>187637</v>
      </c>
      <c r="M27" s="10">
        <v>0</v>
      </c>
      <c r="N27" s="17">
        <f>+L27+M27</f>
        <v>187637</v>
      </c>
    </row>
    <row r="28" spans="1:14" ht="73.5" customHeight="1" thickBot="1" x14ac:dyDescent="0.3">
      <c r="A28" s="36">
        <v>1</v>
      </c>
      <c r="B28" s="7" t="s">
        <v>29</v>
      </c>
      <c r="C28" s="7" t="s">
        <v>62</v>
      </c>
      <c r="D28" s="134" t="s">
        <v>37</v>
      </c>
      <c r="E28" s="138" t="s">
        <v>83</v>
      </c>
      <c r="F28" s="7" t="s">
        <v>51</v>
      </c>
      <c r="G28" s="7">
        <v>24</v>
      </c>
      <c r="H28" s="7">
        <v>5</v>
      </c>
      <c r="I28" s="7">
        <v>5</v>
      </c>
      <c r="J28" s="8">
        <v>125000</v>
      </c>
      <c r="K28" s="8">
        <v>60000</v>
      </c>
      <c r="L28" s="10">
        <f t="shared" si="5"/>
        <v>185000</v>
      </c>
      <c r="M28" s="10">
        <v>0</v>
      </c>
      <c r="N28" s="17">
        <f t="shared" ref="N28:N30" si="6">+L28+M28</f>
        <v>185000</v>
      </c>
    </row>
    <row r="29" spans="1:14" ht="90" customHeight="1" thickBot="1" x14ac:dyDescent="0.3">
      <c r="A29" s="36">
        <v>1</v>
      </c>
      <c r="B29" s="7" t="s">
        <v>33</v>
      </c>
      <c r="C29" s="7" t="s">
        <v>63</v>
      </c>
      <c r="D29" s="134" t="s">
        <v>37</v>
      </c>
      <c r="E29" s="138" t="s">
        <v>83</v>
      </c>
      <c r="F29" s="7" t="s">
        <v>51</v>
      </c>
      <c r="G29" s="7">
        <v>24</v>
      </c>
      <c r="H29" s="7">
        <v>5</v>
      </c>
      <c r="I29" s="7">
        <v>5</v>
      </c>
      <c r="J29" s="8">
        <v>127637</v>
      </c>
      <c r="K29" s="8">
        <v>60000</v>
      </c>
      <c r="L29" s="10">
        <f t="shared" ref="L29:L30" si="7">+J29+K29</f>
        <v>187637</v>
      </c>
      <c r="M29" s="10">
        <v>0</v>
      </c>
      <c r="N29" s="17">
        <f t="shared" si="6"/>
        <v>187637</v>
      </c>
    </row>
    <row r="30" spans="1:14" ht="87.75" customHeight="1" thickBot="1" x14ac:dyDescent="0.3">
      <c r="A30" s="36">
        <v>1</v>
      </c>
      <c r="B30" s="7" t="s">
        <v>33</v>
      </c>
      <c r="C30" s="7" t="s">
        <v>63</v>
      </c>
      <c r="D30" s="134" t="s">
        <v>37</v>
      </c>
      <c r="E30" s="138" t="s">
        <v>83</v>
      </c>
      <c r="F30" s="7" t="s">
        <v>51</v>
      </c>
      <c r="G30" s="7">
        <v>24</v>
      </c>
      <c r="H30" s="7">
        <v>5</v>
      </c>
      <c r="I30" s="7">
        <v>5</v>
      </c>
      <c r="J30" s="8">
        <v>125000</v>
      </c>
      <c r="K30" s="8">
        <v>60000</v>
      </c>
      <c r="L30" s="10">
        <f t="shared" si="7"/>
        <v>185000</v>
      </c>
      <c r="M30" s="10">
        <v>0</v>
      </c>
      <c r="N30" s="17">
        <f t="shared" si="6"/>
        <v>185000</v>
      </c>
    </row>
    <row r="31" spans="1:14" ht="15.75" thickBot="1" x14ac:dyDescent="0.3">
      <c r="A31" s="37">
        <f>SUM(A27:A30)</f>
        <v>4</v>
      </c>
      <c r="B31" s="232" t="s">
        <v>30</v>
      </c>
      <c r="C31" s="232"/>
      <c r="D31" s="232"/>
      <c r="E31" s="232"/>
      <c r="F31" s="232"/>
      <c r="G31" s="18">
        <f>SUM(G27:G30)</f>
        <v>96</v>
      </c>
      <c r="H31" s="18">
        <f t="shared" ref="H31:I31" si="8">SUM(H27:H30)</f>
        <v>20</v>
      </c>
      <c r="I31" s="18">
        <f t="shared" si="8"/>
        <v>20</v>
      </c>
      <c r="J31" s="19">
        <f>SUM(J27:J30)</f>
        <v>505274</v>
      </c>
      <c r="K31" s="19">
        <f t="shared" ref="K31:L31" si="9">SUM(K27:K30)</f>
        <v>240000</v>
      </c>
      <c r="L31" s="19">
        <f t="shared" si="9"/>
        <v>745274</v>
      </c>
      <c r="M31" s="31">
        <f t="shared" ref="M31" si="10">SUM(M29:M30)</f>
        <v>0</v>
      </c>
      <c r="N31" s="19">
        <f>SUM(N27:N30)</f>
        <v>745274</v>
      </c>
    </row>
    <row r="32" spans="1:14" ht="15.75" thickBot="1" x14ac:dyDescent="0.3">
      <c r="A32" s="177" t="s">
        <v>31</v>
      </c>
      <c r="B32" s="240"/>
      <c r="C32" s="240"/>
      <c r="D32" s="240"/>
      <c r="E32" s="240"/>
      <c r="F32" s="240"/>
      <c r="G32" s="240"/>
      <c r="H32" s="20"/>
      <c r="I32" s="21"/>
      <c r="J32" s="22"/>
      <c r="K32" s="23">
        <f>0.1*K31</f>
        <v>24000</v>
      </c>
      <c r="L32" s="24">
        <f>K31*0.1</f>
        <v>24000</v>
      </c>
      <c r="M32" s="25">
        <v>0</v>
      </c>
      <c r="N32" s="26">
        <f>L32</f>
        <v>24000</v>
      </c>
    </row>
    <row r="33" spans="1:14" ht="15.75" thickBot="1" x14ac:dyDescent="0.3">
      <c r="A33" s="232" t="s">
        <v>35</v>
      </c>
      <c r="B33" s="232"/>
      <c r="C33" s="232"/>
      <c r="D33" s="232"/>
      <c r="E33" s="232"/>
      <c r="F33" s="232"/>
      <c r="G33" s="174"/>
      <c r="H33" s="27"/>
      <c r="I33" s="27"/>
      <c r="J33" s="28"/>
      <c r="K33" s="29">
        <f>SUM(K31:K32)</f>
        <v>264000</v>
      </c>
      <c r="L33" s="30">
        <f>SUM(L31:L32)</f>
        <v>769274</v>
      </c>
      <c r="M33" s="31">
        <f>SUM(M31:M32)</f>
        <v>0</v>
      </c>
      <c r="N33" s="32">
        <f>N32+N31</f>
        <v>769274</v>
      </c>
    </row>
    <row r="34" spans="1:14" x14ac:dyDescent="0.25">
      <c r="A34" s="99"/>
      <c r="B34" s="99"/>
      <c r="C34" s="99"/>
      <c r="D34" s="99"/>
      <c r="E34" s="99"/>
      <c r="F34" s="99"/>
      <c r="G34" s="99"/>
      <c r="H34" s="38"/>
      <c r="I34" s="38"/>
      <c r="J34" s="39"/>
      <c r="K34" s="40"/>
      <c r="L34" s="41"/>
      <c r="M34" s="42"/>
      <c r="N34" s="41"/>
    </row>
    <row r="35" spans="1:14" ht="16.5" customHeight="1" thickBot="1" x14ac:dyDescent="0.3">
      <c r="A35" s="191" t="s">
        <v>78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00"/>
      <c r="M35" s="100"/>
      <c r="N35" s="100"/>
    </row>
    <row r="36" spans="1:14" ht="15.75" thickBot="1" x14ac:dyDescent="0.3">
      <c r="A36" s="231" t="s">
        <v>13</v>
      </c>
      <c r="B36" s="188" t="s">
        <v>14</v>
      </c>
      <c r="C36" s="230"/>
      <c r="D36" s="190" t="s">
        <v>15</v>
      </c>
      <c r="E36" s="190" t="s">
        <v>16</v>
      </c>
      <c r="F36" s="190" t="s">
        <v>17</v>
      </c>
      <c r="G36" s="190" t="s">
        <v>18</v>
      </c>
      <c r="H36" s="188" t="s">
        <v>19</v>
      </c>
      <c r="I36" s="230"/>
      <c r="J36" s="190" t="s">
        <v>20</v>
      </c>
      <c r="K36" s="190" t="s">
        <v>21</v>
      </c>
      <c r="L36" s="185" t="s">
        <v>22</v>
      </c>
      <c r="M36" s="185" t="s">
        <v>23</v>
      </c>
      <c r="N36" s="185" t="s">
        <v>24</v>
      </c>
    </row>
    <row r="37" spans="1:14" ht="15.75" thickBot="1" x14ac:dyDescent="0.3">
      <c r="A37" s="193"/>
      <c r="B37" s="194"/>
      <c r="C37" s="195"/>
      <c r="D37" s="183"/>
      <c r="E37" s="183"/>
      <c r="F37" s="183"/>
      <c r="G37" s="189"/>
      <c r="H37" s="188" t="s">
        <v>25</v>
      </c>
      <c r="I37" s="190" t="s">
        <v>26</v>
      </c>
      <c r="J37" s="184"/>
      <c r="K37" s="184"/>
      <c r="L37" s="186"/>
      <c r="M37" s="186"/>
      <c r="N37" s="186"/>
    </row>
    <row r="38" spans="1:14" ht="26.25" thickBot="1" x14ac:dyDescent="0.3">
      <c r="A38" s="193"/>
      <c r="B38" s="91" t="s">
        <v>27</v>
      </c>
      <c r="C38" s="92" t="s">
        <v>28</v>
      </c>
      <c r="D38" s="183"/>
      <c r="E38" s="183"/>
      <c r="F38" s="183"/>
      <c r="G38" s="196"/>
      <c r="H38" s="189"/>
      <c r="I38" s="183"/>
      <c r="J38" s="184"/>
      <c r="K38" s="184"/>
      <c r="L38" s="187"/>
      <c r="M38" s="187"/>
      <c r="N38" s="187"/>
    </row>
    <row r="39" spans="1:14" ht="72" thickBot="1" x14ac:dyDescent="0.3">
      <c r="A39" s="43">
        <v>1</v>
      </c>
      <c r="B39" s="7" t="s">
        <v>29</v>
      </c>
      <c r="C39" s="7" t="s">
        <v>62</v>
      </c>
      <c r="D39" s="7" t="s">
        <v>52</v>
      </c>
      <c r="E39" s="138" t="s">
        <v>83</v>
      </c>
      <c r="F39" s="7" t="s">
        <v>55</v>
      </c>
      <c r="G39" s="7">
        <v>24</v>
      </c>
      <c r="H39" s="7">
        <v>5</v>
      </c>
      <c r="I39" s="7">
        <v>5</v>
      </c>
      <c r="J39" s="8">
        <v>54000</v>
      </c>
      <c r="K39" s="8">
        <v>60000</v>
      </c>
      <c r="L39" s="10">
        <f t="shared" ref="L39:L40" si="11">+J39+K39</f>
        <v>114000</v>
      </c>
      <c r="M39" s="10">
        <v>0</v>
      </c>
      <c r="N39" s="11">
        <f t="shared" ref="N39:N40" si="12">M39+L39</f>
        <v>114000</v>
      </c>
    </row>
    <row r="40" spans="1:14" ht="72" thickBot="1" x14ac:dyDescent="0.3">
      <c r="A40" s="43">
        <v>1</v>
      </c>
      <c r="B40" s="7" t="s">
        <v>29</v>
      </c>
      <c r="C40" s="7" t="s">
        <v>62</v>
      </c>
      <c r="D40" s="7" t="s">
        <v>53</v>
      </c>
      <c r="E40" s="138" t="s">
        <v>83</v>
      </c>
      <c r="F40" s="35" t="s">
        <v>54</v>
      </c>
      <c r="G40" s="7">
        <v>24</v>
      </c>
      <c r="H40" s="7">
        <v>5</v>
      </c>
      <c r="I40" s="7">
        <v>5</v>
      </c>
      <c r="J40" s="8">
        <v>54000</v>
      </c>
      <c r="K40" s="8">
        <v>60000</v>
      </c>
      <c r="L40" s="10">
        <f t="shared" si="11"/>
        <v>114000</v>
      </c>
      <c r="M40" s="10">
        <v>0</v>
      </c>
      <c r="N40" s="11">
        <f t="shared" si="12"/>
        <v>114000</v>
      </c>
    </row>
    <row r="41" spans="1:14" ht="86.25" thickBot="1" x14ac:dyDescent="0.3">
      <c r="A41" s="43">
        <v>1</v>
      </c>
      <c r="B41" s="7" t="s">
        <v>33</v>
      </c>
      <c r="C41" s="7" t="s">
        <v>67</v>
      </c>
      <c r="D41" s="7" t="s">
        <v>52</v>
      </c>
      <c r="E41" s="138" t="s">
        <v>83</v>
      </c>
      <c r="F41" s="7" t="s">
        <v>57</v>
      </c>
      <c r="G41" s="7">
        <v>24</v>
      </c>
      <c r="H41" s="7">
        <v>5</v>
      </c>
      <c r="I41" s="7">
        <v>5</v>
      </c>
      <c r="J41" s="8">
        <v>54000</v>
      </c>
      <c r="K41" s="8">
        <v>60000</v>
      </c>
      <c r="L41" s="8">
        <f t="shared" ref="L41:L42" si="13">+J41+K41</f>
        <v>114000</v>
      </c>
      <c r="M41" s="10">
        <v>0</v>
      </c>
      <c r="N41" s="11">
        <f t="shared" ref="N41:N42" si="14">M41+L41</f>
        <v>114000</v>
      </c>
    </row>
    <row r="42" spans="1:14" ht="86.25" thickBot="1" x14ac:dyDescent="0.3">
      <c r="A42" s="43">
        <v>1</v>
      </c>
      <c r="B42" s="7" t="s">
        <v>33</v>
      </c>
      <c r="C42" s="7" t="s">
        <v>67</v>
      </c>
      <c r="D42" s="7" t="s">
        <v>53</v>
      </c>
      <c r="E42" s="138" t="s">
        <v>83</v>
      </c>
      <c r="F42" s="35" t="s">
        <v>57</v>
      </c>
      <c r="G42" s="7">
        <v>24</v>
      </c>
      <c r="H42" s="7">
        <v>5</v>
      </c>
      <c r="I42" s="7">
        <v>5</v>
      </c>
      <c r="J42" s="8">
        <v>54000</v>
      </c>
      <c r="K42" s="8">
        <v>60000</v>
      </c>
      <c r="L42" s="8">
        <f t="shared" si="13"/>
        <v>114000</v>
      </c>
      <c r="M42" s="10">
        <v>0</v>
      </c>
      <c r="N42" s="11">
        <f t="shared" si="14"/>
        <v>114000</v>
      </c>
    </row>
    <row r="43" spans="1:14" ht="15.75" thickBot="1" x14ac:dyDescent="0.3">
      <c r="A43" s="43">
        <f>SUM(A39:A42)</f>
        <v>4</v>
      </c>
      <c r="B43" s="232" t="s">
        <v>30</v>
      </c>
      <c r="C43" s="232"/>
      <c r="D43" s="232"/>
      <c r="E43" s="232"/>
      <c r="F43" s="232"/>
      <c r="G43" s="77">
        <f>SUM(G39:G42)</f>
        <v>96</v>
      </c>
      <c r="H43" s="77">
        <f t="shared" ref="H43:I43" si="15">SUM(H39:H42)</f>
        <v>20</v>
      </c>
      <c r="I43" s="77">
        <f t="shared" si="15"/>
        <v>20</v>
      </c>
      <c r="J43" s="78">
        <f>SUM(J39:J42)</f>
        <v>216000</v>
      </c>
      <c r="K43" s="78">
        <f t="shared" ref="K43:L43" si="16">SUM(K39:K42)</f>
        <v>240000</v>
      </c>
      <c r="L43" s="78">
        <f t="shared" si="16"/>
        <v>456000</v>
      </c>
      <c r="M43" s="24">
        <f t="shared" ref="M43" si="17">SUM(M41:M42)</f>
        <v>0</v>
      </c>
      <c r="N43" s="78">
        <f>SUM(N39:N42)</f>
        <v>456000</v>
      </c>
    </row>
    <row r="44" spans="1:14" ht="15.75" thickBot="1" x14ac:dyDescent="0.3">
      <c r="A44" s="233" t="s">
        <v>31</v>
      </c>
      <c r="B44" s="234"/>
      <c r="C44" s="234"/>
      <c r="D44" s="234"/>
      <c r="E44" s="234"/>
      <c r="F44" s="234"/>
      <c r="G44" s="234"/>
      <c r="H44" s="79"/>
      <c r="I44" s="79"/>
      <c r="J44" s="24"/>
      <c r="K44" s="24">
        <f>K43*0.1</f>
        <v>24000</v>
      </c>
      <c r="L44" s="24">
        <f>0.1*K43</f>
        <v>24000</v>
      </c>
      <c r="M44" s="24">
        <v>0</v>
      </c>
      <c r="N44" s="26">
        <f>SUM(L44:M44)</f>
        <v>24000</v>
      </c>
    </row>
    <row r="45" spans="1:14" ht="15.75" thickBot="1" x14ac:dyDescent="0.3">
      <c r="A45" s="232" t="s">
        <v>35</v>
      </c>
      <c r="B45" s="232"/>
      <c r="C45" s="232"/>
      <c r="D45" s="232"/>
      <c r="E45" s="232"/>
      <c r="F45" s="232"/>
      <c r="G45" s="232"/>
      <c r="H45" s="80"/>
      <c r="I45" s="80"/>
      <c r="J45" s="24"/>
      <c r="K45" s="24">
        <f>SUM(K43:K44)</f>
        <v>264000</v>
      </c>
      <c r="L45" s="24">
        <f>SUM(L43:L44)</f>
        <v>480000</v>
      </c>
      <c r="M45" s="24">
        <f>SUM(M43:M44)</f>
        <v>0</v>
      </c>
      <c r="N45" s="32">
        <f>SUM(N43:N44)</f>
        <v>480000</v>
      </c>
    </row>
    <row r="46" spans="1:14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</row>
    <row r="47" spans="1:14" ht="15.75" thickBot="1" x14ac:dyDescent="0.3">
      <c r="A47" s="81"/>
      <c r="B47" s="81"/>
      <c r="C47" s="81"/>
      <c r="D47" s="81"/>
      <c r="E47" s="81"/>
      <c r="F47" s="81"/>
      <c r="G47" s="81"/>
      <c r="H47" s="82"/>
      <c r="I47" s="82"/>
      <c r="J47" s="83"/>
      <c r="K47" s="83"/>
      <c r="L47" s="83"/>
      <c r="M47" s="83"/>
      <c r="N47" s="84"/>
    </row>
    <row r="48" spans="1:14" ht="16.5" customHeight="1" thickBot="1" x14ac:dyDescent="0.3">
      <c r="A48" s="224" t="str">
        <f>[1]MAYO!A61</f>
        <v xml:space="preserve">RESUMEN PROGRAMACIÓN </v>
      </c>
      <c r="B48" s="224"/>
      <c r="C48" s="224"/>
      <c r="D48" s="180" t="s">
        <v>76</v>
      </c>
      <c r="E48" s="180"/>
      <c r="F48" s="224" t="s">
        <v>89</v>
      </c>
      <c r="G48" s="224"/>
      <c r="H48" s="82"/>
      <c r="I48" s="82"/>
      <c r="J48" s="83"/>
      <c r="K48" s="83"/>
      <c r="L48" s="83"/>
      <c r="M48" s="83"/>
      <c r="N48" s="84"/>
    </row>
    <row r="49" spans="1:14" ht="16.5" thickBot="1" x14ac:dyDescent="0.3">
      <c r="A49" s="223" t="str">
        <f>[1]MAYO!A62</f>
        <v>TRANSFERENCIAS</v>
      </c>
      <c r="B49" s="223"/>
      <c r="C49" s="223"/>
      <c r="D49" s="222">
        <v>106</v>
      </c>
      <c r="E49" s="222"/>
      <c r="F49" s="229">
        <f>+A18+A31+A43</f>
        <v>12</v>
      </c>
      <c r="G49" s="229"/>
      <c r="H49" s="82"/>
      <c r="I49" s="82"/>
      <c r="J49" s="83"/>
      <c r="K49" s="83"/>
      <c r="L49" s="83"/>
      <c r="M49" s="83"/>
      <c r="N49" s="84"/>
    </row>
    <row r="50" spans="1:14" ht="16.5" thickBot="1" x14ac:dyDescent="0.3">
      <c r="A50" s="225" t="str">
        <f>[1]MAYO!A63</f>
        <v>INSTALACIÓN PARCELAS DE VALIDACIÓN</v>
      </c>
      <c r="B50" s="226"/>
      <c r="C50" s="227"/>
      <c r="D50" s="222">
        <v>0</v>
      </c>
      <c r="E50" s="222"/>
      <c r="F50" s="222">
        <v>0</v>
      </c>
      <c r="G50" s="222"/>
      <c r="H50" s="82"/>
      <c r="I50" s="82"/>
      <c r="J50" s="83"/>
      <c r="K50" s="83"/>
      <c r="L50" s="83"/>
      <c r="M50" s="83"/>
      <c r="N50" s="84"/>
    </row>
    <row r="51" spans="1:14" ht="16.5" thickBot="1" x14ac:dyDescent="0.3">
      <c r="A51" s="228" t="str">
        <f>[1]MAYO!A64</f>
        <v>TECNICOS BENEFICIADOS</v>
      </c>
      <c r="B51" s="228"/>
      <c r="C51" s="228"/>
      <c r="D51" s="221">
        <v>1272</v>
      </c>
      <c r="E51" s="221"/>
      <c r="F51" s="222">
        <f>+H18+H31+H43</f>
        <v>70</v>
      </c>
      <c r="G51" s="222"/>
      <c r="H51" s="82"/>
      <c r="I51" s="82"/>
      <c r="J51" s="83"/>
      <c r="K51" s="83"/>
      <c r="L51" s="83"/>
      <c r="M51" s="83"/>
      <c r="N51" s="84"/>
    </row>
    <row r="52" spans="1:14" ht="16.5" thickBot="1" x14ac:dyDescent="0.3">
      <c r="A52" s="213" t="str">
        <f>[1]MAYO!A65</f>
        <v>PRODUCTORES LÍDERES BENEFICIADOS</v>
      </c>
      <c r="B52" s="213"/>
      <c r="C52" s="213"/>
      <c r="D52" s="221">
        <v>1908</v>
      </c>
      <c r="E52" s="221"/>
      <c r="F52" s="222">
        <f>+I18+I31+I43</f>
        <v>60</v>
      </c>
      <c r="G52" s="222"/>
      <c r="H52" s="82"/>
      <c r="I52" s="82"/>
      <c r="J52" s="83"/>
      <c r="K52" s="83"/>
      <c r="L52" s="83"/>
      <c r="M52" s="83"/>
      <c r="N52" s="84"/>
    </row>
    <row r="53" spans="1:14" ht="16.5" thickBot="1" x14ac:dyDescent="0.3">
      <c r="A53" s="213" t="str">
        <f>[1]MAYO!A66</f>
        <v>TOTAL BENEFICIARIOS</v>
      </c>
      <c r="B53" s="213"/>
      <c r="C53" s="213"/>
      <c r="D53" s="221">
        <f>+D52+D51</f>
        <v>3180</v>
      </c>
      <c r="E53" s="221"/>
      <c r="F53" s="222">
        <f>+F52+F51</f>
        <v>130</v>
      </c>
      <c r="G53" s="222"/>
      <c r="H53" s="82"/>
      <c r="I53" s="82"/>
      <c r="J53" s="83"/>
      <c r="K53" s="83"/>
      <c r="L53" s="83"/>
      <c r="M53" s="83"/>
      <c r="N53" s="84"/>
    </row>
    <row r="54" spans="1:14" ht="16.5" thickBot="1" x14ac:dyDescent="0.3">
      <c r="A54" s="223" t="str">
        <f>[1]MAYO!A67</f>
        <v>HORAS DE CAPACITACIÓN</v>
      </c>
      <c r="B54" s="223"/>
      <c r="C54" s="223"/>
      <c r="D54" s="221">
        <v>2544</v>
      </c>
      <c r="E54" s="221"/>
      <c r="F54" s="222">
        <f>+G18+G31+G43</f>
        <v>288</v>
      </c>
      <c r="G54" s="222"/>
      <c r="H54" s="82"/>
      <c r="I54" s="82"/>
      <c r="J54" s="83"/>
      <c r="K54" s="83"/>
      <c r="L54" s="83"/>
      <c r="M54" s="83"/>
      <c r="N54" s="84"/>
    </row>
    <row r="55" spans="1:14" ht="16.5" thickBot="1" x14ac:dyDescent="0.3">
      <c r="A55" s="213" t="str">
        <f>[1]MAYO!A68</f>
        <v xml:space="preserve">COSTO LOGÍSTICO         (RD$) </v>
      </c>
      <c r="B55" s="213"/>
      <c r="C55" s="213"/>
      <c r="D55" s="214">
        <v>20984800</v>
      </c>
      <c r="E55" s="214"/>
      <c r="F55" s="214">
        <f>+J18+J31+J43</f>
        <v>1021274</v>
      </c>
      <c r="G55" s="214"/>
      <c r="H55" s="82"/>
      <c r="I55" s="82"/>
      <c r="J55" s="83"/>
      <c r="K55" s="83"/>
      <c r="L55" s="83"/>
      <c r="M55" s="83"/>
      <c r="N55" s="84"/>
    </row>
    <row r="56" spans="1:14" ht="16.5" thickBot="1" x14ac:dyDescent="0.3">
      <c r="A56" s="213" t="str">
        <f>[1]MAYO!A69</f>
        <v xml:space="preserve">COSTO FACILITADORES (RD$) </v>
      </c>
      <c r="B56" s="213"/>
      <c r="C56" s="213"/>
      <c r="D56" s="214">
        <v>8887680</v>
      </c>
      <c r="E56" s="214"/>
      <c r="F56" s="214">
        <f>+K18+K31+K43</f>
        <v>720000</v>
      </c>
      <c r="G56" s="214"/>
      <c r="H56" s="82"/>
      <c r="I56" s="87" t="s">
        <v>34</v>
      </c>
      <c r="J56" s="83"/>
      <c r="K56" s="83"/>
      <c r="L56" s="83"/>
      <c r="M56" s="83"/>
      <c r="N56" s="84"/>
    </row>
    <row r="57" spans="1:14" ht="16.5" thickBot="1" x14ac:dyDescent="0.3">
      <c r="A57" s="213" t="str">
        <f>[1]MAYO!A70</f>
        <v>OTROS COSTOS (Ley ISR)</v>
      </c>
      <c r="B57" s="213"/>
      <c r="C57" s="213"/>
      <c r="D57" s="214">
        <v>987520</v>
      </c>
      <c r="E57" s="214"/>
      <c r="F57" s="214">
        <f>+K19+K32+K44</f>
        <v>72000</v>
      </c>
      <c r="G57" s="214"/>
      <c r="H57" s="82"/>
      <c r="I57" s="82"/>
      <c r="J57" s="83"/>
      <c r="K57" s="83"/>
      <c r="L57" s="83"/>
      <c r="M57" s="83"/>
      <c r="N57" s="84"/>
    </row>
    <row r="58" spans="1:14" ht="16.5" thickBot="1" x14ac:dyDescent="0.3">
      <c r="A58" s="213" t="str">
        <f>[1]MAYO!A71</f>
        <v xml:space="preserve">COSTO TALLER      (RD$) </v>
      </c>
      <c r="B58" s="213"/>
      <c r="C58" s="213"/>
      <c r="D58" s="214">
        <v>30860000</v>
      </c>
      <c r="E58" s="214"/>
      <c r="F58" s="218">
        <f>+F55+F56+F57</f>
        <v>1813274</v>
      </c>
      <c r="G58" s="218"/>
      <c r="H58" s="82"/>
      <c r="I58" s="87" t="s">
        <v>34</v>
      </c>
      <c r="J58" s="83"/>
      <c r="K58" s="83"/>
      <c r="L58" s="83"/>
      <c r="M58" s="83"/>
      <c r="N58" s="84"/>
    </row>
    <row r="59" spans="1:14" ht="21" customHeight="1" thickBot="1" x14ac:dyDescent="0.3">
      <c r="A59" s="219" t="str">
        <f>[1]MAYO!A72</f>
        <v>PARCELAS DE VALIDACIÓN Y SEGUIMIENTO</v>
      </c>
      <c r="B59" s="219"/>
      <c r="C59" s="219"/>
      <c r="D59" s="214">
        <v>0</v>
      </c>
      <c r="E59" s="214"/>
      <c r="F59" s="220">
        <v>0</v>
      </c>
      <c r="G59" s="220"/>
      <c r="H59" s="82"/>
      <c r="I59" s="82"/>
      <c r="J59" s="83"/>
      <c r="K59" s="83"/>
      <c r="L59" s="83"/>
      <c r="M59" s="83"/>
      <c r="N59" s="84"/>
    </row>
    <row r="60" spans="1:14" ht="19.5" customHeight="1" thickBot="1" x14ac:dyDescent="0.3">
      <c r="A60" s="215" t="str">
        <f>[1]MAYO!A73</f>
        <v>TOTAL  TALLERES (RD$)</v>
      </c>
      <c r="B60" s="215"/>
      <c r="C60" s="215"/>
      <c r="D60" s="216">
        <f>+D59+D58</f>
        <v>30860000</v>
      </c>
      <c r="E60" s="216"/>
      <c r="F60" s="217">
        <f>+F58+F59</f>
        <v>1813274</v>
      </c>
      <c r="G60" s="217"/>
      <c r="H60" s="82"/>
      <c r="I60" s="82"/>
      <c r="J60" s="83"/>
      <c r="K60" s="83"/>
      <c r="L60" s="83"/>
      <c r="M60" s="83"/>
      <c r="N60" s="84"/>
    </row>
    <row r="61" spans="1:14" x14ac:dyDescent="0.2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</row>
    <row r="62" spans="1:14" x14ac:dyDescent="0.2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</row>
  </sheetData>
  <mergeCells count="99">
    <mergeCell ref="M24:M26"/>
    <mergeCell ref="N24:N26"/>
    <mergeCell ref="H25:H26"/>
    <mergeCell ref="I25:I26"/>
    <mergeCell ref="A24:A26"/>
    <mergeCell ref="B24:C25"/>
    <mergeCell ref="D24:D26"/>
    <mergeCell ref="E24:E26"/>
    <mergeCell ref="F24:F26"/>
    <mergeCell ref="G24:G26"/>
    <mergeCell ref="N36:N38"/>
    <mergeCell ref="A35:K35"/>
    <mergeCell ref="A32:G32"/>
    <mergeCell ref="A33:G33"/>
    <mergeCell ref="B31:F31"/>
    <mergeCell ref="K36:K38"/>
    <mergeCell ref="M36:M38"/>
    <mergeCell ref="H37:H38"/>
    <mergeCell ref="I37:I38"/>
    <mergeCell ref="A36:A38"/>
    <mergeCell ref="B36:C37"/>
    <mergeCell ref="D36:D38"/>
    <mergeCell ref="E36:E38"/>
    <mergeCell ref="F36:F38"/>
    <mergeCell ref="G36:G38"/>
    <mergeCell ref="H36:I3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53:C53"/>
    <mergeCell ref="D53:E53"/>
    <mergeCell ref="F53:G53"/>
    <mergeCell ref="A54:C54"/>
    <mergeCell ref="D54:E54"/>
    <mergeCell ref="F54:G54"/>
    <mergeCell ref="A55:C55"/>
    <mergeCell ref="D55:E55"/>
    <mergeCell ref="F55:G55"/>
    <mergeCell ref="A56:C56"/>
    <mergeCell ref="D56:E56"/>
    <mergeCell ref="F56:G56"/>
    <mergeCell ref="A49:C49"/>
    <mergeCell ref="D49:E49"/>
    <mergeCell ref="F49:G49"/>
    <mergeCell ref="A50:C50"/>
    <mergeCell ref="D50:E50"/>
    <mergeCell ref="F50:G50"/>
    <mergeCell ref="A51:C51"/>
    <mergeCell ref="D51:E51"/>
    <mergeCell ref="F51:G51"/>
    <mergeCell ref="A52:C52"/>
    <mergeCell ref="D52:E52"/>
    <mergeCell ref="F52:G52"/>
    <mergeCell ref="J36:J38"/>
    <mergeCell ref="A23:K23"/>
    <mergeCell ref="A45:G45"/>
    <mergeCell ref="L36:L38"/>
    <mergeCell ref="B43:F43"/>
    <mergeCell ref="A44:G44"/>
    <mergeCell ref="H24:I24"/>
    <mergeCell ref="J24:J26"/>
    <mergeCell ref="K24:K26"/>
    <mergeCell ref="L24:L26"/>
    <mergeCell ref="B18:F18"/>
    <mergeCell ref="A19:G19"/>
    <mergeCell ref="A20:G20"/>
    <mergeCell ref="A48:C48"/>
    <mergeCell ref="D48:E48"/>
    <mergeCell ref="F48:G48"/>
    <mergeCell ref="A7:N7"/>
    <mergeCell ref="L11:L13"/>
    <mergeCell ref="M11:M13"/>
    <mergeCell ref="N11:N13"/>
    <mergeCell ref="H12:H13"/>
    <mergeCell ref="I12:I13"/>
    <mergeCell ref="A10:N10"/>
    <mergeCell ref="A11:A13"/>
    <mergeCell ref="B11:C12"/>
    <mergeCell ref="D11:D13"/>
    <mergeCell ref="E11:E13"/>
    <mergeCell ref="F11:F13"/>
    <mergeCell ref="G11:G13"/>
    <mergeCell ref="H11:I11"/>
    <mergeCell ref="J11:J13"/>
    <mergeCell ref="K11:K13"/>
    <mergeCell ref="A1:N1"/>
    <mergeCell ref="A2:N2"/>
    <mergeCell ref="A3:N3"/>
    <mergeCell ref="A4:N4"/>
    <mergeCell ref="A6:N6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4" manualBreakCount="4">
    <brk id="20" max="13" man="1"/>
    <brk id="21" max="13" man="1"/>
    <brk id="33" max="13" man="1"/>
    <brk id="45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1"/>
  <sheetViews>
    <sheetView tabSelected="1" topLeftCell="A46" workbookViewId="0">
      <selection activeCell="F55" sqref="F55:G55"/>
    </sheetView>
  </sheetViews>
  <sheetFormatPr baseColWidth="10" defaultRowHeight="15" x14ac:dyDescent="0.25"/>
  <cols>
    <col min="1" max="1" width="4" customWidth="1"/>
    <col min="2" max="2" width="17.7109375" customWidth="1"/>
    <col min="3" max="3" width="24.28515625" customWidth="1"/>
    <col min="4" max="4" width="16.85546875" customWidth="1"/>
    <col min="5" max="5" width="11.28515625" customWidth="1"/>
    <col min="7" max="7" width="10" customWidth="1"/>
    <col min="8" max="8" width="11.7109375" bestFit="1" customWidth="1"/>
    <col min="9" max="9" width="14.140625" customWidth="1"/>
    <col min="10" max="10" width="14.42578125" customWidth="1"/>
    <col min="11" max="11" width="15" customWidth="1"/>
    <col min="12" max="12" width="16.140625" customWidth="1"/>
    <col min="13" max="13" width="15" customWidth="1"/>
    <col min="14" max="14" width="16.7109375" customWidth="1"/>
  </cols>
  <sheetData>
    <row r="1" spans="1:14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15.75" customHeight="1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ht="15.75" customHeight="1" x14ac:dyDescent="0.2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t="18" customHeight="1" x14ac:dyDescent="0.25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18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8" x14ac:dyDescent="0.25">
      <c r="A6" s="209" t="s">
        <v>71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</row>
    <row r="7" spans="1:14" ht="18" customHeight="1" x14ac:dyDescent="0.25"/>
    <row r="8" spans="1:14" ht="18" x14ac:dyDescent="0.25">
      <c r="A8" s="245" t="s">
        <v>90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</row>
    <row r="10" spans="1:14" ht="15.75" customHeight="1" thickBot="1" x14ac:dyDescent="0.3">
      <c r="A10" s="144" t="s">
        <v>12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ht="15.75" customHeight="1" thickBot="1" x14ac:dyDescent="0.3">
      <c r="A11" s="256" t="s">
        <v>13</v>
      </c>
      <c r="B11" s="249" t="s">
        <v>14</v>
      </c>
      <c r="C11" s="258"/>
      <c r="D11" s="251" t="s">
        <v>15</v>
      </c>
      <c r="E11" s="251" t="s">
        <v>16</v>
      </c>
      <c r="F11" s="251" t="s">
        <v>17</v>
      </c>
      <c r="G11" s="251" t="s">
        <v>18</v>
      </c>
      <c r="H11" s="249" t="s">
        <v>19</v>
      </c>
      <c r="I11" s="258"/>
      <c r="J11" s="251" t="s">
        <v>20</v>
      </c>
      <c r="K11" s="251" t="s">
        <v>21</v>
      </c>
      <c r="L11" s="246" t="s">
        <v>22</v>
      </c>
      <c r="M11" s="246" t="s">
        <v>23</v>
      </c>
      <c r="N11" s="246" t="s">
        <v>24</v>
      </c>
    </row>
    <row r="12" spans="1:14" ht="15.75" customHeight="1" thickBot="1" x14ac:dyDescent="0.3">
      <c r="A12" s="257"/>
      <c r="B12" s="259"/>
      <c r="C12" s="260"/>
      <c r="D12" s="252"/>
      <c r="E12" s="252"/>
      <c r="F12" s="252"/>
      <c r="G12" s="250"/>
      <c r="H12" s="249" t="s">
        <v>25</v>
      </c>
      <c r="I12" s="251" t="s">
        <v>26</v>
      </c>
      <c r="J12" s="262"/>
      <c r="K12" s="262"/>
      <c r="L12" s="247"/>
      <c r="M12" s="247"/>
      <c r="N12" s="247"/>
    </row>
    <row r="13" spans="1:14" ht="26.25" thickBot="1" x14ac:dyDescent="0.3">
      <c r="A13" s="257"/>
      <c r="B13" s="111" t="s">
        <v>27</v>
      </c>
      <c r="C13" s="112" t="s">
        <v>28</v>
      </c>
      <c r="D13" s="252"/>
      <c r="E13" s="252"/>
      <c r="F13" s="252"/>
      <c r="G13" s="261"/>
      <c r="H13" s="250"/>
      <c r="I13" s="252"/>
      <c r="J13" s="262"/>
      <c r="K13" s="262"/>
      <c r="L13" s="248"/>
      <c r="M13" s="248"/>
      <c r="N13" s="248"/>
    </row>
    <row r="14" spans="1:14" ht="72" thickBot="1" x14ac:dyDescent="0.3">
      <c r="A14" s="113">
        <v>1</v>
      </c>
      <c r="B14" s="7" t="s">
        <v>73</v>
      </c>
      <c r="C14" s="7" t="s">
        <v>64</v>
      </c>
      <c r="D14" s="135" t="s">
        <v>77</v>
      </c>
      <c r="E14" s="133" t="s">
        <v>84</v>
      </c>
      <c r="F14" s="7" t="s">
        <v>56</v>
      </c>
      <c r="G14" s="62">
        <v>24</v>
      </c>
      <c r="H14" s="62">
        <v>5</v>
      </c>
      <c r="I14" s="62">
        <v>5</v>
      </c>
      <c r="J14" s="10">
        <v>50000</v>
      </c>
      <c r="K14" s="63">
        <v>60000</v>
      </c>
      <c r="L14" s="10">
        <f t="shared" ref="L14:L15" si="0">+J14+K14</f>
        <v>110000</v>
      </c>
      <c r="M14" s="10">
        <v>0</v>
      </c>
      <c r="N14" s="10">
        <f t="shared" ref="N14:N15" si="1">SUM(L14:M14)</f>
        <v>110000</v>
      </c>
    </row>
    <row r="15" spans="1:14" ht="72" thickBot="1" x14ac:dyDescent="0.3">
      <c r="A15" s="113">
        <v>1</v>
      </c>
      <c r="B15" s="7" t="s">
        <v>73</v>
      </c>
      <c r="C15" s="7" t="s">
        <v>64</v>
      </c>
      <c r="D15" s="135" t="s">
        <v>77</v>
      </c>
      <c r="E15" s="139" t="s">
        <v>84</v>
      </c>
      <c r="F15" s="7" t="s">
        <v>56</v>
      </c>
      <c r="G15" s="62">
        <v>24</v>
      </c>
      <c r="H15" s="62">
        <v>10</v>
      </c>
      <c r="I15" s="62">
        <v>5</v>
      </c>
      <c r="J15" s="10">
        <v>50000</v>
      </c>
      <c r="K15" s="63">
        <v>60000</v>
      </c>
      <c r="L15" s="10">
        <f t="shared" si="0"/>
        <v>110000</v>
      </c>
      <c r="M15" s="10">
        <v>0</v>
      </c>
      <c r="N15" s="10">
        <f t="shared" si="1"/>
        <v>110000</v>
      </c>
    </row>
    <row r="16" spans="1:14" ht="71.25" customHeight="1" thickBot="1" x14ac:dyDescent="0.3">
      <c r="A16" s="113">
        <v>1</v>
      </c>
      <c r="B16" s="7" t="s">
        <v>72</v>
      </c>
      <c r="C16" s="7" t="s">
        <v>65</v>
      </c>
      <c r="D16" s="135" t="s">
        <v>77</v>
      </c>
      <c r="E16" s="139" t="s">
        <v>84</v>
      </c>
      <c r="F16" s="7" t="s">
        <v>56</v>
      </c>
      <c r="G16" s="62">
        <v>24</v>
      </c>
      <c r="H16" s="62">
        <v>5</v>
      </c>
      <c r="I16" s="62">
        <v>5</v>
      </c>
      <c r="J16" s="10">
        <v>60000</v>
      </c>
      <c r="K16" s="63">
        <v>60000</v>
      </c>
      <c r="L16" s="10">
        <f t="shared" ref="L16:L17" si="2">+J16+K16</f>
        <v>120000</v>
      </c>
      <c r="M16" s="10">
        <v>0</v>
      </c>
      <c r="N16" s="10">
        <f t="shared" ref="N16:N17" si="3">SUM(L16:M16)</f>
        <v>120000</v>
      </c>
    </row>
    <row r="17" spans="1:14" ht="72" thickBot="1" x14ac:dyDescent="0.3">
      <c r="A17" s="113">
        <v>1</v>
      </c>
      <c r="B17" s="7" t="s">
        <v>72</v>
      </c>
      <c r="C17" s="7" t="s">
        <v>65</v>
      </c>
      <c r="D17" s="135" t="s">
        <v>77</v>
      </c>
      <c r="E17" s="139" t="s">
        <v>84</v>
      </c>
      <c r="F17" s="7" t="s">
        <v>56</v>
      </c>
      <c r="G17" s="62">
        <v>24</v>
      </c>
      <c r="H17" s="62">
        <v>10</v>
      </c>
      <c r="I17" s="62">
        <v>5</v>
      </c>
      <c r="J17" s="10">
        <v>60000</v>
      </c>
      <c r="K17" s="63">
        <v>60000</v>
      </c>
      <c r="L17" s="10">
        <f t="shared" si="2"/>
        <v>120000</v>
      </c>
      <c r="M17" s="10">
        <v>0</v>
      </c>
      <c r="N17" s="10">
        <f t="shared" si="3"/>
        <v>120000</v>
      </c>
    </row>
    <row r="18" spans="1:14" ht="15.75" thickBot="1" x14ac:dyDescent="0.3">
      <c r="A18" s="114">
        <f>SUM(A14:A17)</f>
        <v>4</v>
      </c>
      <c r="B18" s="143" t="s">
        <v>30</v>
      </c>
      <c r="C18" s="143"/>
      <c r="D18" s="143"/>
      <c r="E18" s="143"/>
      <c r="F18" s="143"/>
      <c r="G18" s="18">
        <f>SUM(G14:G17)</f>
        <v>96</v>
      </c>
      <c r="H18" s="18">
        <f t="shared" ref="H18:I18" si="4">SUM(H14:H17)</f>
        <v>30</v>
      </c>
      <c r="I18" s="18">
        <f t="shared" si="4"/>
        <v>20</v>
      </c>
      <c r="J18" s="19">
        <f>SUM(J14:J17)</f>
        <v>220000</v>
      </c>
      <c r="K18" s="19">
        <f t="shared" ref="K18:L18" si="5">SUM(K14:K17)</f>
        <v>240000</v>
      </c>
      <c r="L18" s="19">
        <f t="shared" si="5"/>
        <v>460000</v>
      </c>
      <c r="M18" s="64">
        <f t="shared" ref="M18" si="6">SUM(M16:M17)</f>
        <v>0</v>
      </c>
      <c r="N18" s="19">
        <f>SUM(N14:N17)</f>
        <v>460000</v>
      </c>
    </row>
    <row r="19" spans="1:14" ht="15.75" thickBot="1" x14ac:dyDescent="0.3">
      <c r="A19" s="140" t="s">
        <v>31</v>
      </c>
      <c r="B19" s="141"/>
      <c r="C19" s="141"/>
      <c r="D19" s="141"/>
      <c r="E19" s="141"/>
      <c r="F19" s="141"/>
      <c r="G19" s="141"/>
      <c r="H19" s="65"/>
      <c r="I19" s="66"/>
      <c r="J19" s="67"/>
      <c r="K19" s="68">
        <f>0.1*K18</f>
        <v>24000</v>
      </c>
      <c r="L19" s="69">
        <f>K18*0.1</f>
        <v>24000</v>
      </c>
      <c r="M19" s="64">
        <v>0</v>
      </c>
      <c r="N19" s="74">
        <f>L19</f>
        <v>24000</v>
      </c>
    </row>
    <row r="20" spans="1:14" ht="15.75" thickBot="1" x14ac:dyDescent="0.3">
      <c r="A20" s="142" t="s">
        <v>32</v>
      </c>
      <c r="B20" s="143"/>
      <c r="C20" s="143"/>
      <c r="D20" s="143"/>
      <c r="E20" s="143"/>
      <c r="F20" s="143"/>
      <c r="G20" s="143"/>
      <c r="H20" s="70"/>
      <c r="I20" s="70"/>
      <c r="J20" s="71"/>
      <c r="K20" s="72">
        <f>SUM(K18:K19)</f>
        <v>264000</v>
      </c>
      <c r="L20" s="73">
        <f>SUM(L18:L19)</f>
        <v>484000</v>
      </c>
      <c r="M20" s="64">
        <f>SUM(M18:M19)</f>
        <v>0</v>
      </c>
      <c r="N20" s="75">
        <f>N19+N18</f>
        <v>484000</v>
      </c>
    </row>
    <row r="21" spans="1:14" ht="15.75" customHeight="1" x14ac:dyDescent="0.25">
      <c r="A21" s="93"/>
      <c r="B21" s="93"/>
      <c r="C21" s="93"/>
      <c r="D21" s="93"/>
      <c r="E21" s="93"/>
      <c r="F21" s="93"/>
      <c r="G21" s="93"/>
      <c r="H21" s="94"/>
      <c r="I21" s="94"/>
      <c r="J21" s="95"/>
      <c r="K21" s="96"/>
      <c r="L21" s="97"/>
      <c r="M21" s="98"/>
      <c r="N21" s="97"/>
    </row>
    <row r="22" spans="1:14" ht="15.75" customHeight="1" x14ac:dyDescent="0.25">
      <c r="A22" s="93"/>
      <c r="B22" s="93"/>
      <c r="C22" s="93"/>
      <c r="D22" s="93"/>
      <c r="E22" s="93"/>
      <c r="F22" s="93"/>
      <c r="G22" s="93"/>
      <c r="H22" s="94"/>
      <c r="I22" s="94"/>
      <c r="J22" s="95"/>
      <c r="K22" s="96"/>
      <c r="L22" s="97"/>
      <c r="M22" s="98"/>
      <c r="N22" s="97"/>
    </row>
    <row r="23" spans="1:14" ht="15.75" customHeight="1" x14ac:dyDescent="0.25">
      <c r="A23" s="50"/>
      <c r="B23" s="50"/>
      <c r="C23" s="50"/>
      <c r="D23" s="50"/>
      <c r="E23" s="50"/>
      <c r="F23" s="50"/>
      <c r="G23" s="51"/>
      <c r="H23" s="51"/>
      <c r="I23" s="56"/>
      <c r="J23" s="6" t="s">
        <v>34</v>
      </c>
      <c r="K23" s="56"/>
      <c r="L23" s="56"/>
      <c r="M23" s="56"/>
      <c r="N23" s="57"/>
    </row>
    <row r="24" spans="1:14" x14ac:dyDescent="0.25">
      <c r="A24" s="99"/>
      <c r="B24" s="99"/>
      <c r="C24" s="99"/>
      <c r="D24" s="99"/>
      <c r="E24" s="99"/>
      <c r="F24" s="99"/>
      <c r="G24" s="99"/>
      <c r="H24" s="38"/>
      <c r="I24" s="38"/>
      <c r="J24" s="42"/>
      <c r="K24" s="42"/>
      <c r="L24" s="42"/>
      <c r="M24" s="42"/>
      <c r="N24" s="41"/>
    </row>
    <row r="25" spans="1:14" ht="15.75" thickBot="1" x14ac:dyDescent="0.3">
      <c r="A25" s="99"/>
      <c r="B25" s="99"/>
      <c r="C25" s="99"/>
      <c r="D25" s="99"/>
      <c r="E25" s="99"/>
      <c r="F25" s="99"/>
      <c r="G25" s="99"/>
      <c r="H25" s="38"/>
      <c r="I25" s="38"/>
      <c r="J25" s="42"/>
      <c r="K25" s="42"/>
      <c r="L25" s="42"/>
      <c r="M25" s="42"/>
      <c r="N25" s="41"/>
    </row>
    <row r="26" spans="1:14" ht="16.5" thickBot="1" x14ac:dyDescent="0.3">
      <c r="A26" s="263" t="s">
        <v>36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47"/>
      <c r="M26" s="47"/>
      <c r="N26" s="48"/>
    </row>
    <row r="27" spans="1:14" ht="15.75" thickBot="1" x14ac:dyDescent="0.3">
      <c r="A27" s="265" t="s">
        <v>13</v>
      </c>
      <c r="B27" s="267" t="s">
        <v>14</v>
      </c>
      <c r="C27" s="268"/>
      <c r="D27" s="271" t="s">
        <v>15</v>
      </c>
      <c r="E27" s="271" t="s">
        <v>16</v>
      </c>
      <c r="F27" s="271" t="s">
        <v>17</v>
      </c>
      <c r="G27" s="271" t="s">
        <v>18</v>
      </c>
      <c r="H27" s="267" t="s">
        <v>19</v>
      </c>
      <c r="I27" s="268"/>
      <c r="J27" s="271" t="s">
        <v>20</v>
      </c>
      <c r="K27" s="271" t="s">
        <v>21</v>
      </c>
      <c r="L27" s="253" t="s">
        <v>22</v>
      </c>
      <c r="M27" s="253" t="s">
        <v>23</v>
      </c>
      <c r="N27" s="253" t="s">
        <v>24</v>
      </c>
    </row>
    <row r="28" spans="1:14" ht="15.75" customHeight="1" thickBot="1" x14ac:dyDescent="0.3">
      <c r="A28" s="266"/>
      <c r="B28" s="269"/>
      <c r="C28" s="270"/>
      <c r="D28" s="272"/>
      <c r="E28" s="272"/>
      <c r="F28" s="272"/>
      <c r="G28" s="273"/>
      <c r="H28" s="267" t="s">
        <v>25</v>
      </c>
      <c r="I28" s="271" t="s">
        <v>26</v>
      </c>
      <c r="J28" s="275"/>
      <c r="K28" s="275"/>
      <c r="L28" s="254"/>
      <c r="M28" s="254"/>
      <c r="N28" s="254"/>
    </row>
    <row r="29" spans="1:14" ht="21" customHeight="1" thickBot="1" x14ac:dyDescent="0.3">
      <c r="A29" s="266"/>
      <c r="B29" s="115" t="s">
        <v>27</v>
      </c>
      <c r="C29" s="116" t="s">
        <v>28</v>
      </c>
      <c r="D29" s="272"/>
      <c r="E29" s="272"/>
      <c r="F29" s="272"/>
      <c r="G29" s="274"/>
      <c r="H29" s="273"/>
      <c r="I29" s="272"/>
      <c r="J29" s="275"/>
      <c r="K29" s="275"/>
      <c r="L29" s="255"/>
      <c r="M29" s="255"/>
      <c r="N29" s="255"/>
    </row>
    <row r="30" spans="1:14" ht="75.75" customHeight="1" thickBot="1" x14ac:dyDescent="0.3">
      <c r="A30" s="44">
        <v>1</v>
      </c>
      <c r="B30" s="7" t="s">
        <v>58</v>
      </c>
      <c r="C30" s="7" t="s">
        <v>64</v>
      </c>
      <c r="D30" s="7" t="s">
        <v>37</v>
      </c>
      <c r="E30" s="139" t="s">
        <v>84</v>
      </c>
      <c r="F30" s="7" t="s">
        <v>59</v>
      </c>
      <c r="G30" s="7">
        <v>24</v>
      </c>
      <c r="H30" s="7">
        <v>5</v>
      </c>
      <c r="I30" s="7">
        <v>5</v>
      </c>
      <c r="J30" s="8">
        <v>127637</v>
      </c>
      <c r="K30" s="8">
        <v>60000</v>
      </c>
      <c r="L30" s="9">
        <f t="shared" ref="L30:L31" si="7">+J30+K30</f>
        <v>187637</v>
      </c>
      <c r="M30" s="10">
        <v>0</v>
      </c>
      <c r="N30" s="17">
        <f>+L30+M30</f>
        <v>187637</v>
      </c>
    </row>
    <row r="31" spans="1:14" ht="72" thickBot="1" x14ac:dyDescent="0.3">
      <c r="A31" s="44">
        <v>1</v>
      </c>
      <c r="B31" s="7" t="s">
        <v>58</v>
      </c>
      <c r="C31" s="7" t="s">
        <v>64</v>
      </c>
      <c r="D31" s="134" t="s">
        <v>37</v>
      </c>
      <c r="E31" s="139" t="s">
        <v>84</v>
      </c>
      <c r="F31" s="7" t="s">
        <v>56</v>
      </c>
      <c r="G31" s="7">
        <v>24</v>
      </c>
      <c r="H31" s="7">
        <v>5</v>
      </c>
      <c r="I31" s="7">
        <v>5</v>
      </c>
      <c r="J31" s="8">
        <v>125000</v>
      </c>
      <c r="K31" s="8">
        <v>60000</v>
      </c>
      <c r="L31" s="9">
        <f t="shared" si="7"/>
        <v>185000</v>
      </c>
      <c r="M31" s="10">
        <v>0</v>
      </c>
      <c r="N31" s="17">
        <f>+L31+M31</f>
        <v>185000</v>
      </c>
    </row>
    <row r="32" spans="1:14" ht="72" customHeight="1" thickBot="1" x14ac:dyDescent="0.3">
      <c r="A32" s="44">
        <v>1</v>
      </c>
      <c r="B32" s="7" t="s">
        <v>60</v>
      </c>
      <c r="C32" s="7" t="s">
        <v>65</v>
      </c>
      <c r="D32" s="134" t="s">
        <v>37</v>
      </c>
      <c r="E32" s="139" t="s">
        <v>84</v>
      </c>
      <c r="F32" s="7" t="s">
        <v>56</v>
      </c>
      <c r="G32" s="7">
        <v>24</v>
      </c>
      <c r="H32" s="7">
        <v>5</v>
      </c>
      <c r="I32" s="7">
        <v>5</v>
      </c>
      <c r="J32" s="8">
        <v>127637</v>
      </c>
      <c r="K32" s="8">
        <v>60000</v>
      </c>
      <c r="L32" s="9">
        <f t="shared" ref="L32:L33" si="8">+J32+K32</f>
        <v>187637</v>
      </c>
      <c r="M32" s="10">
        <v>0</v>
      </c>
      <c r="N32" s="17">
        <f>+L32+M32</f>
        <v>187637</v>
      </c>
    </row>
    <row r="33" spans="1:14" ht="78" customHeight="1" thickBot="1" x14ac:dyDescent="0.3">
      <c r="A33" s="44">
        <v>1</v>
      </c>
      <c r="B33" s="7" t="s">
        <v>60</v>
      </c>
      <c r="C33" s="7" t="s">
        <v>65</v>
      </c>
      <c r="D33" s="134" t="s">
        <v>37</v>
      </c>
      <c r="E33" s="139" t="s">
        <v>84</v>
      </c>
      <c r="F33" s="7" t="s">
        <v>56</v>
      </c>
      <c r="G33" s="7">
        <v>24</v>
      </c>
      <c r="H33" s="7">
        <v>5</v>
      </c>
      <c r="I33" s="7">
        <v>5</v>
      </c>
      <c r="J33" s="8">
        <v>125000</v>
      </c>
      <c r="K33" s="8">
        <v>60000</v>
      </c>
      <c r="L33" s="9">
        <f t="shared" si="8"/>
        <v>185000</v>
      </c>
      <c r="M33" s="10">
        <v>0</v>
      </c>
      <c r="N33" s="9">
        <f>+L33+M33</f>
        <v>185000</v>
      </c>
    </row>
    <row r="34" spans="1:14" ht="15.75" thickBot="1" x14ac:dyDescent="0.3">
      <c r="A34" s="45">
        <f>SUM(A30:A33)</f>
        <v>4</v>
      </c>
      <c r="B34" s="232" t="s">
        <v>30</v>
      </c>
      <c r="C34" s="232"/>
      <c r="D34" s="232"/>
      <c r="E34" s="232"/>
      <c r="F34" s="232"/>
      <c r="G34" s="18">
        <f>SUM(G30:G33)</f>
        <v>96</v>
      </c>
      <c r="H34" s="18">
        <f t="shared" ref="H34:I34" si="9">SUM(H30:H33)</f>
        <v>20</v>
      </c>
      <c r="I34" s="18">
        <f t="shared" si="9"/>
        <v>20</v>
      </c>
      <c r="J34" s="19">
        <f>SUM(J30:J33)</f>
        <v>505274</v>
      </c>
      <c r="K34" s="31">
        <f t="shared" ref="K34:L34" si="10">SUM(K30:K33)</f>
        <v>240000</v>
      </c>
      <c r="L34" s="31">
        <f t="shared" si="10"/>
        <v>745274</v>
      </c>
      <c r="M34" s="31">
        <f t="shared" ref="M34" si="11">SUM(M32:M33)</f>
        <v>0</v>
      </c>
      <c r="N34" s="31">
        <f>SUM(N30:N33)</f>
        <v>745274</v>
      </c>
    </row>
    <row r="35" spans="1:14" ht="15.75" thickBot="1" x14ac:dyDescent="0.3">
      <c r="A35" s="177" t="s">
        <v>31</v>
      </c>
      <c r="B35" s="240"/>
      <c r="C35" s="240"/>
      <c r="D35" s="240"/>
      <c r="E35" s="240"/>
      <c r="F35" s="240"/>
      <c r="G35" s="240"/>
      <c r="H35" s="20"/>
      <c r="I35" s="21"/>
      <c r="J35" s="22"/>
      <c r="K35" s="25">
        <f>0.1*K34</f>
        <v>24000</v>
      </c>
      <c r="L35" s="25">
        <f>K34*0.1</f>
        <v>24000</v>
      </c>
      <c r="M35" s="25">
        <v>0</v>
      </c>
      <c r="N35" s="25">
        <f>L35</f>
        <v>24000</v>
      </c>
    </row>
    <row r="36" spans="1:14" ht="15.75" thickBot="1" x14ac:dyDescent="0.3">
      <c r="A36" s="232" t="s">
        <v>35</v>
      </c>
      <c r="B36" s="232"/>
      <c r="C36" s="232"/>
      <c r="D36" s="232"/>
      <c r="E36" s="232"/>
      <c r="F36" s="232"/>
      <c r="G36" s="174"/>
      <c r="H36" s="27"/>
      <c r="I36" s="27"/>
      <c r="J36" s="28"/>
      <c r="K36" s="31">
        <f>SUM(K34:K35)</f>
        <v>264000</v>
      </c>
      <c r="L36" s="31">
        <f>SUM(L34:L35)</f>
        <v>769274</v>
      </c>
      <c r="M36" s="31">
        <f>SUM(M34:M35)</f>
        <v>0</v>
      </c>
      <c r="N36" s="31">
        <f>N35+N34</f>
        <v>769274</v>
      </c>
    </row>
    <row r="37" spans="1:14" x14ac:dyDescent="0.25">
      <c r="A37" s="99"/>
      <c r="B37" s="99"/>
      <c r="C37" s="99"/>
      <c r="D37" s="99"/>
      <c r="E37" s="99"/>
      <c r="F37" s="99"/>
      <c r="G37" s="99"/>
      <c r="H37" s="38"/>
      <c r="I37" s="38"/>
      <c r="J37" s="39"/>
      <c r="K37" s="40"/>
      <c r="L37" s="41"/>
      <c r="M37" s="42"/>
      <c r="N37" s="41"/>
    </row>
    <row r="38" spans="1:14" x14ac:dyDescent="0.25">
      <c r="A38" s="99"/>
      <c r="B38" s="99"/>
      <c r="C38" s="99"/>
      <c r="D38" s="99"/>
      <c r="E38" s="99"/>
      <c r="F38" s="99"/>
      <c r="G38" s="99"/>
      <c r="H38" s="38"/>
      <c r="I38" s="38"/>
      <c r="J38" s="39"/>
      <c r="K38" s="40"/>
      <c r="L38" s="41"/>
      <c r="M38" s="42"/>
      <c r="N38" s="41"/>
    </row>
    <row r="39" spans="1:14" x14ac:dyDescent="0.25">
      <c r="A39" s="99"/>
      <c r="B39" s="99"/>
      <c r="C39" s="99"/>
      <c r="D39" s="99"/>
      <c r="E39" s="99"/>
      <c r="F39" s="99"/>
      <c r="G39" s="99"/>
      <c r="H39" s="38"/>
      <c r="I39" s="38"/>
      <c r="J39" s="39"/>
      <c r="K39" s="40"/>
      <c r="L39" s="41"/>
      <c r="M39" s="42"/>
      <c r="N39" s="41"/>
    </row>
    <row r="40" spans="1:14" ht="16.5" customHeight="1" thickBot="1" x14ac:dyDescent="0.3">
      <c r="A40" s="191" t="s">
        <v>78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10"/>
      <c r="M40" s="110"/>
      <c r="N40" s="110"/>
    </row>
    <row r="41" spans="1:14" ht="16.5" customHeight="1" thickBot="1" x14ac:dyDescent="0.3">
      <c r="A41" s="283" t="s">
        <v>13</v>
      </c>
      <c r="B41" s="279" t="s">
        <v>14</v>
      </c>
      <c r="C41" s="285"/>
      <c r="D41" s="281" t="s">
        <v>15</v>
      </c>
      <c r="E41" s="281" t="s">
        <v>16</v>
      </c>
      <c r="F41" s="281" t="s">
        <v>17</v>
      </c>
      <c r="G41" s="281" t="s">
        <v>18</v>
      </c>
      <c r="H41" s="279" t="s">
        <v>19</v>
      </c>
      <c r="I41" s="285"/>
      <c r="J41" s="281" t="s">
        <v>20</v>
      </c>
      <c r="K41" s="281" t="s">
        <v>21</v>
      </c>
      <c r="L41" s="276" t="s">
        <v>22</v>
      </c>
      <c r="M41" s="276" t="s">
        <v>23</v>
      </c>
      <c r="N41" s="276" t="s">
        <v>24</v>
      </c>
    </row>
    <row r="42" spans="1:14" ht="16.5" customHeight="1" thickBot="1" x14ac:dyDescent="0.3">
      <c r="A42" s="284"/>
      <c r="B42" s="286"/>
      <c r="C42" s="287"/>
      <c r="D42" s="282"/>
      <c r="E42" s="282"/>
      <c r="F42" s="282"/>
      <c r="G42" s="280"/>
      <c r="H42" s="279" t="s">
        <v>25</v>
      </c>
      <c r="I42" s="281" t="s">
        <v>26</v>
      </c>
      <c r="J42" s="289"/>
      <c r="K42" s="289"/>
      <c r="L42" s="277"/>
      <c r="M42" s="277"/>
      <c r="N42" s="277"/>
    </row>
    <row r="43" spans="1:14" ht="24.75" customHeight="1" thickBot="1" x14ac:dyDescent="0.3">
      <c r="A43" s="284"/>
      <c r="B43" s="117" t="s">
        <v>27</v>
      </c>
      <c r="C43" s="118" t="s">
        <v>28</v>
      </c>
      <c r="D43" s="282"/>
      <c r="E43" s="282"/>
      <c r="F43" s="282"/>
      <c r="G43" s="288"/>
      <c r="H43" s="280"/>
      <c r="I43" s="282"/>
      <c r="J43" s="289"/>
      <c r="K43" s="289"/>
      <c r="L43" s="278"/>
      <c r="M43" s="278"/>
      <c r="N43" s="278"/>
    </row>
    <row r="44" spans="1:14" ht="72.75" customHeight="1" thickBot="1" x14ac:dyDescent="0.3">
      <c r="A44" s="46">
        <v>1</v>
      </c>
      <c r="B44" s="7" t="s">
        <v>58</v>
      </c>
      <c r="C44" s="7" t="s">
        <v>68</v>
      </c>
      <c r="D44" s="7" t="s">
        <v>52</v>
      </c>
      <c r="E44" s="139" t="s">
        <v>84</v>
      </c>
      <c r="F44" s="7" t="s">
        <v>57</v>
      </c>
      <c r="G44" s="7">
        <v>24</v>
      </c>
      <c r="H44" s="7">
        <v>5</v>
      </c>
      <c r="I44" s="7">
        <v>5</v>
      </c>
      <c r="J44" s="8">
        <v>54000</v>
      </c>
      <c r="K44" s="8">
        <v>60000</v>
      </c>
      <c r="L44" s="9">
        <f t="shared" ref="L44:L45" si="12">+J44+K44</f>
        <v>114000</v>
      </c>
      <c r="M44" s="10">
        <v>0</v>
      </c>
      <c r="N44" s="11">
        <f t="shared" ref="N44:N45" si="13">M44+L44</f>
        <v>114000</v>
      </c>
    </row>
    <row r="45" spans="1:14" ht="75" customHeight="1" thickBot="1" x14ac:dyDescent="0.3">
      <c r="A45" s="46">
        <v>1</v>
      </c>
      <c r="B45" s="7" t="s">
        <v>58</v>
      </c>
      <c r="C45" s="7" t="s">
        <v>64</v>
      </c>
      <c r="D45" s="7" t="s">
        <v>53</v>
      </c>
      <c r="E45" s="139" t="s">
        <v>84</v>
      </c>
      <c r="F45" s="35" t="s">
        <v>57</v>
      </c>
      <c r="G45" s="7">
        <v>24</v>
      </c>
      <c r="H45" s="7">
        <v>5</v>
      </c>
      <c r="I45" s="7">
        <v>5</v>
      </c>
      <c r="J45" s="8">
        <v>54000</v>
      </c>
      <c r="K45" s="8">
        <v>60000</v>
      </c>
      <c r="L45" s="9">
        <f t="shared" si="12"/>
        <v>114000</v>
      </c>
      <c r="M45" s="10">
        <v>0</v>
      </c>
      <c r="N45" s="11">
        <f t="shared" si="13"/>
        <v>114000</v>
      </c>
    </row>
    <row r="46" spans="1:14" ht="74.25" customHeight="1" thickBot="1" x14ac:dyDescent="0.3">
      <c r="A46" s="46">
        <v>1</v>
      </c>
      <c r="B46" s="7" t="s">
        <v>60</v>
      </c>
      <c r="C46" s="7" t="s">
        <v>69</v>
      </c>
      <c r="D46" s="7" t="s">
        <v>52</v>
      </c>
      <c r="E46" s="139" t="s">
        <v>84</v>
      </c>
      <c r="F46" s="7" t="s">
        <v>57</v>
      </c>
      <c r="G46" s="7">
        <v>24</v>
      </c>
      <c r="H46" s="7">
        <v>5</v>
      </c>
      <c r="I46" s="7">
        <v>5</v>
      </c>
      <c r="J46" s="8">
        <v>54000</v>
      </c>
      <c r="K46" s="8">
        <v>60000</v>
      </c>
      <c r="L46" s="9">
        <f t="shared" ref="L46:L47" si="14">+J46+K46</f>
        <v>114000</v>
      </c>
      <c r="M46" s="10">
        <v>0</v>
      </c>
      <c r="N46" s="11">
        <f t="shared" ref="N46:N47" si="15">M46+L46</f>
        <v>114000</v>
      </c>
    </row>
    <row r="47" spans="1:14" ht="72" thickBot="1" x14ac:dyDescent="0.3">
      <c r="A47" s="46">
        <v>1</v>
      </c>
      <c r="B47" s="7" t="s">
        <v>60</v>
      </c>
      <c r="C47" s="7" t="s">
        <v>69</v>
      </c>
      <c r="D47" s="7" t="s">
        <v>53</v>
      </c>
      <c r="E47" s="139" t="s">
        <v>84</v>
      </c>
      <c r="F47" s="35" t="s">
        <v>57</v>
      </c>
      <c r="G47" s="7">
        <v>24</v>
      </c>
      <c r="H47" s="7">
        <v>5</v>
      </c>
      <c r="I47" s="7">
        <v>5</v>
      </c>
      <c r="J47" s="8">
        <v>54000</v>
      </c>
      <c r="K47" s="8">
        <v>60000</v>
      </c>
      <c r="L47" s="9">
        <f t="shared" si="14"/>
        <v>114000</v>
      </c>
      <c r="M47" s="10">
        <v>0</v>
      </c>
      <c r="N47" s="11">
        <f t="shared" si="15"/>
        <v>114000</v>
      </c>
    </row>
    <row r="48" spans="1:14" ht="15.75" thickBot="1" x14ac:dyDescent="0.3">
      <c r="A48" s="119">
        <f>SUM(A44:A47)</f>
        <v>4</v>
      </c>
      <c r="B48" s="232" t="s">
        <v>30</v>
      </c>
      <c r="C48" s="232"/>
      <c r="D48" s="232"/>
      <c r="E48" s="232"/>
      <c r="F48" s="232"/>
      <c r="G48" s="77">
        <f>SUM(G44:G47)</f>
        <v>96</v>
      </c>
      <c r="H48" s="77">
        <f t="shared" ref="H48:I48" si="16">SUM(H44:H47)</f>
        <v>20</v>
      </c>
      <c r="I48" s="77">
        <f t="shared" si="16"/>
        <v>20</v>
      </c>
      <c r="J48" s="78">
        <f>SUM(J44:J47)</f>
        <v>216000</v>
      </c>
      <c r="K48" s="78">
        <f t="shared" ref="K48:L48" si="17">SUM(K44:K47)</f>
        <v>240000</v>
      </c>
      <c r="L48" s="78">
        <f t="shared" si="17"/>
        <v>456000</v>
      </c>
      <c r="M48" s="24">
        <f t="shared" ref="M48" si="18">SUM(M46:M47)</f>
        <v>0</v>
      </c>
      <c r="N48" s="78">
        <f>SUM(N44:N47)</f>
        <v>456000</v>
      </c>
    </row>
    <row r="49" spans="1:14" ht="15.75" thickBot="1" x14ac:dyDescent="0.3">
      <c r="A49" s="233" t="s">
        <v>31</v>
      </c>
      <c r="B49" s="234"/>
      <c r="C49" s="234"/>
      <c r="D49" s="234"/>
      <c r="E49" s="234"/>
      <c r="F49" s="234"/>
      <c r="G49" s="234"/>
      <c r="H49" s="79"/>
      <c r="I49" s="79"/>
      <c r="J49" s="24"/>
      <c r="K49" s="24">
        <f>K48*0.1</f>
        <v>24000</v>
      </c>
      <c r="L49" s="24">
        <f>0.1*K48</f>
        <v>24000</v>
      </c>
      <c r="M49" s="24">
        <v>0</v>
      </c>
      <c r="N49" s="26">
        <f>SUM(L49:M49)</f>
        <v>24000</v>
      </c>
    </row>
    <row r="50" spans="1:14" ht="15.75" thickBot="1" x14ac:dyDescent="0.3">
      <c r="A50" s="232" t="s">
        <v>35</v>
      </c>
      <c r="B50" s="232"/>
      <c r="C50" s="232"/>
      <c r="D50" s="232"/>
      <c r="E50" s="232"/>
      <c r="F50" s="232"/>
      <c r="G50" s="232"/>
      <c r="H50" s="80"/>
      <c r="I50" s="80"/>
      <c r="J50" s="24"/>
      <c r="K50" s="24">
        <f>SUM(K48:K49)</f>
        <v>264000</v>
      </c>
      <c r="L50" s="24">
        <f>SUM(L48:L49)</f>
        <v>480000</v>
      </c>
      <c r="M50" s="24">
        <f>SUM(M48:M49)</f>
        <v>0</v>
      </c>
      <c r="N50" s="32">
        <f>SUM(N48:N49)</f>
        <v>480000</v>
      </c>
    </row>
    <row r="52" spans="1:14" x14ac:dyDescent="0.25">
      <c r="A52" s="13"/>
      <c r="B52" s="13"/>
      <c r="C52" s="13"/>
      <c r="D52" s="13"/>
      <c r="E52" s="13"/>
      <c r="F52" s="13"/>
      <c r="G52" s="13"/>
      <c r="H52" s="14"/>
      <c r="I52" s="14"/>
      <c r="J52" s="15"/>
      <c r="K52" s="15"/>
      <c r="L52" s="15"/>
      <c r="M52" s="15"/>
      <c r="N52" s="16"/>
    </row>
    <row r="53" spans="1:14" ht="15.75" thickBot="1" x14ac:dyDescent="0.3">
      <c r="A53" s="13"/>
      <c r="B53" s="13"/>
      <c r="C53" s="13"/>
      <c r="D53" s="13"/>
      <c r="E53" s="13"/>
      <c r="F53" s="13"/>
      <c r="G53" s="13"/>
      <c r="H53" s="14"/>
      <c r="I53" s="14"/>
      <c r="J53" s="15"/>
      <c r="K53" s="15"/>
      <c r="L53" s="15"/>
      <c r="M53" s="15"/>
      <c r="N53" s="16"/>
    </row>
    <row r="54" spans="1:14" ht="16.5" customHeight="1" thickBot="1" x14ac:dyDescent="0.3">
      <c r="A54" s="224" t="str">
        <f>[1]MAYO!A61</f>
        <v xml:space="preserve">RESUMEN PROGRAMACIÓN </v>
      </c>
      <c r="B54" s="224"/>
      <c r="C54" s="224"/>
      <c r="D54" s="180" t="s">
        <v>76</v>
      </c>
      <c r="E54" s="180"/>
      <c r="F54" s="224" t="s">
        <v>91</v>
      </c>
      <c r="G54" s="224"/>
      <c r="H54" s="14"/>
      <c r="I54" s="14"/>
      <c r="J54" s="15"/>
      <c r="K54" s="15"/>
      <c r="L54" s="15"/>
      <c r="M54" s="15"/>
      <c r="N54" s="16"/>
    </row>
    <row r="55" spans="1:14" ht="16.5" thickBot="1" x14ac:dyDescent="0.3">
      <c r="A55" s="223" t="str">
        <f>[1]MAYO!A62</f>
        <v>TRANSFERENCIAS</v>
      </c>
      <c r="B55" s="223"/>
      <c r="C55" s="223"/>
      <c r="D55" s="222">
        <v>106</v>
      </c>
      <c r="E55" s="222"/>
      <c r="F55" s="229">
        <f>+A18+A34+A48</f>
        <v>12</v>
      </c>
      <c r="G55" s="229"/>
      <c r="H55" s="14"/>
      <c r="I55" s="14"/>
      <c r="J55" s="15"/>
      <c r="K55" s="15"/>
      <c r="L55" s="15"/>
      <c r="M55" s="15"/>
      <c r="N55" s="16"/>
    </row>
    <row r="56" spans="1:14" ht="16.5" thickBot="1" x14ac:dyDescent="0.3">
      <c r="A56" s="225" t="str">
        <f>[1]MAYO!A63</f>
        <v>INSTALACIÓN PARCELAS DE VALIDACIÓN</v>
      </c>
      <c r="B56" s="226"/>
      <c r="C56" s="227"/>
      <c r="D56" s="222">
        <v>0</v>
      </c>
      <c r="E56" s="222"/>
      <c r="F56" s="222">
        <v>0</v>
      </c>
      <c r="G56" s="222"/>
      <c r="H56" s="14"/>
      <c r="I56" s="14"/>
      <c r="J56" s="15"/>
      <c r="K56" s="15"/>
      <c r="L56" s="15"/>
      <c r="M56" s="15"/>
      <c r="N56" s="16"/>
    </row>
    <row r="57" spans="1:14" ht="16.5" thickBot="1" x14ac:dyDescent="0.3">
      <c r="A57" s="228" t="str">
        <f>[1]MAYO!A64</f>
        <v>TECNICOS BENEFICIADOS</v>
      </c>
      <c r="B57" s="228"/>
      <c r="C57" s="228"/>
      <c r="D57" s="221">
        <v>1272</v>
      </c>
      <c r="E57" s="221"/>
      <c r="F57" s="222">
        <f>+H18+H34+H48</f>
        <v>70</v>
      </c>
      <c r="G57" s="222"/>
      <c r="H57" s="14"/>
      <c r="I57" s="14"/>
      <c r="J57" s="15"/>
      <c r="K57" s="15"/>
      <c r="L57" s="15"/>
      <c r="M57" s="15"/>
      <c r="N57" s="16"/>
    </row>
    <row r="58" spans="1:14" ht="16.5" thickBot="1" x14ac:dyDescent="0.3">
      <c r="A58" s="213" t="str">
        <f>[1]MAYO!A65</f>
        <v>PRODUCTORES LÍDERES BENEFICIADOS</v>
      </c>
      <c r="B58" s="213"/>
      <c r="C58" s="213"/>
      <c r="D58" s="221">
        <v>1908</v>
      </c>
      <c r="E58" s="221"/>
      <c r="F58" s="222">
        <f>+I18+I34+I48</f>
        <v>60</v>
      </c>
      <c r="G58" s="222"/>
      <c r="H58" s="14"/>
      <c r="I58" s="14"/>
      <c r="J58" s="15"/>
      <c r="K58" s="15"/>
      <c r="L58" s="15"/>
      <c r="M58" s="15"/>
      <c r="N58" s="16"/>
    </row>
    <row r="59" spans="1:14" ht="16.5" thickBot="1" x14ac:dyDescent="0.3">
      <c r="A59" s="213" t="str">
        <f>[1]MAYO!A66</f>
        <v>TOTAL BENEFICIARIOS</v>
      </c>
      <c r="B59" s="213"/>
      <c r="C59" s="213"/>
      <c r="D59" s="221">
        <f>+D58+D57</f>
        <v>3180</v>
      </c>
      <c r="E59" s="221"/>
      <c r="F59" s="222">
        <f>+F58+F57</f>
        <v>130</v>
      </c>
      <c r="G59" s="222"/>
      <c r="H59" s="14"/>
      <c r="I59" s="14"/>
      <c r="J59" s="15"/>
      <c r="K59" s="15"/>
      <c r="L59" s="15"/>
      <c r="M59" s="15"/>
      <c r="N59" s="16"/>
    </row>
    <row r="60" spans="1:14" ht="16.5" thickBot="1" x14ac:dyDescent="0.3">
      <c r="A60" s="223" t="str">
        <f>[1]MAYO!A67</f>
        <v>HORAS DE CAPACITACIÓN</v>
      </c>
      <c r="B60" s="223"/>
      <c r="C60" s="223"/>
      <c r="D60" s="221">
        <v>2544</v>
      </c>
      <c r="E60" s="221"/>
      <c r="F60" s="222">
        <f>+G18+G34+G48</f>
        <v>288</v>
      </c>
      <c r="G60" s="222"/>
      <c r="H60" s="14"/>
      <c r="I60" s="14"/>
      <c r="J60" s="15"/>
      <c r="K60" s="15"/>
      <c r="L60" s="15"/>
      <c r="M60" s="15"/>
      <c r="N60" s="16"/>
    </row>
    <row r="61" spans="1:14" ht="16.5" thickBot="1" x14ac:dyDescent="0.3">
      <c r="A61" s="213" t="str">
        <f>[1]MAYO!A68</f>
        <v xml:space="preserve">COSTO LOGÍSTICO         (RD$) </v>
      </c>
      <c r="B61" s="213"/>
      <c r="C61" s="213"/>
      <c r="D61" s="214">
        <v>20984800</v>
      </c>
      <c r="E61" s="214"/>
      <c r="F61" s="214">
        <f>+J18+J34+J48</f>
        <v>941274</v>
      </c>
      <c r="G61" s="214"/>
      <c r="H61" s="14"/>
      <c r="I61" s="14"/>
      <c r="J61" s="15"/>
      <c r="K61" s="15"/>
      <c r="L61" s="15"/>
      <c r="M61" s="15"/>
      <c r="N61" s="16"/>
    </row>
    <row r="62" spans="1:14" ht="16.5" thickBot="1" x14ac:dyDescent="0.3">
      <c r="A62" s="213" t="str">
        <f>[1]MAYO!A69</f>
        <v xml:space="preserve">COSTO FACILITADORES (RD$) </v>
      </c>
      <c r="B62" s="213"/>
      <c r="C62" s="213"/>
      <c r="D62" s="214">
        <v>8887680</v>
      </c>
      <c r="E62" s="214"/>
      <c r="F62" s="214">
        <f>+K18+K34+K48</f>
        <v>720000</v>
      </c>
      <c r="G62" s="214"/>
      <c r="H62" s="14"/>
      <c r="I62" s="14"/>
      <c r="J62" s="15" t="s">
        <v>34</v>
      </c>
      <c r="K62" s="15"/>
      <c r="L62" s="15"/>
      <c r="M62" s="15"/>
      <c r="N62" s="16"/>
    </row>
    <row r="63" spans="1:14" ht="16.5" thickBot="1" x14ac:dyDescent="0.3">
      <c r="A63" s="213" t="str">
        <f>[1]MAYO!A70</f>
        <v>OTROS COSTOS (Ley ISR)</v>
      </c>
      <c r="B63" s="213"/>
      <c r="C63" s="213"/>
      <c r="D63" s="214">
        <v>987520</v>
      </c>
      <c r="E63" s="214"/>
      <c r="F63" s="214">
        <f>+K19+K35+K49</f>
        <v>72000</v>
      </c>
      <c r="G63" s="214"/>
      <c r="H63" s="14"/>
      <c r="I63" s="14"/>
      <c r="J63" s="15"/>
      <c r="K63" s="15"/>
      <c r="L63" s="15"/>
      <c r="M63" s="15"/>
      <c r="N63" s="16"/>
    </row>
    <row r="64" spans="1:14" ht="16.5" thickBot="1" x14ac:dyDescent="0.3">
      <c r="A64" s="213" t="str">
        <f>[1]MAYO!A71</f>
        <v xml:space="preserve">COSTO TALLER      (RD$) </v>
      </c>
      <c r="B64" s="213"/>
      <c r="C64" s="213"/>
      <c r="D64" s="214">
        <v>30860000</v>
      </c>
      <c r="E64" s="214"/>
      <c r="F64" s="218">
        <f>+F61+F62+F63</f>
        <v>1733274</v>
      </c>
      <c r="G64" s="218"/>
      <c r="H64" s="14"/>
      <c r="I64" s="14"/>
      <c r="J64" s="15"/>
      <c r="K64" s="15"/>
      <c r="L64" s="15"/>
      <c r="M64" s="15"/>
      <c r="N64" s="16"/>
    </row>
    <row r="65" spans="1:14" ht="16.5" thickBot="1" x14ac:dyDescent="0.3">
      <c r="A65" s="219" t="str">
        <f>[1]MAYO!A72</f>
        <v>PARCELAS DE VALIDACIÓN Y SEGUIMIENTO</v>
      </c>
      <c r="B65" s="219"/>
      <c r="C65" s="219"/>
      <c r="D65" s="214">
        <v>0</v>
      </c>
      <c r="E65" s="214"/>
      <c r="F65" s="220">
        <v>0</v>
      </c>
      <c r="G65" s="220"/>
      <c r="H65" s="14"/>
      <c r="I65" s="14"/>
      <c r="J65" s="15"/>
      <c r="K65" s="15"/>
      <c r="L65" s="15"/>
      <c r="M65" s="15"/>
      <c r="N65" s="16"/>
    </row>
    <row r="66" spans="1:14" ht="20.25" customHeight="1" thickBot="1" x14ac:dyDescent="0.3">
      <c r="A66" s="215" t="str">
        <f>[1]MAYO!A73</f>
        <v>TOTAL  TALLERES (RD$)</v>
      </c>
      <c r="B66" s="215"/>
      <c r="C66" s="215"/>
      <c r="D66" s="216">
        <f>+D65+D64</f>
        <v>30860000</v>
      </c>
      <c r="E66" s="216"/>
      <c r="F66" s="217">
        <f>+F64+F65</f>
        <v>1733274</v>
      </c>
      <c r="G66" s="217"/>
      <c r="H66" s="14"/>
      <c r="I66" s="14"/>
      <c r="J66" s="15"/>
      <c r="K66" s="15"/>
      <c r="L66" s="15"/>
      <c r="M66" s="15"/>
      <c r="N66" s="16"/>
    </row>
    <row r="68" spans="1:14" x14ac:dyDescent="0.25">
      <c r="C68" s="120"/>
    </row>
    <row r="70" spans="1:14" x14ac:dyDescent="0.25">
      <c r="C70" s="121"/>
    </row>
    <row r="71" spans="1:14" x14ac:dyDescent="0.25">
      <c r="C71" s="120"/>
    </row>
  </sheetData>
  <mergeCells count="99">
    <mergeCell ref="A66:C66"/>
    <mergeCell ref="D66:E66"/>
    <mergeCell ref="F66:G66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1:C61"/>
    <mergeCell ref="D61:E61"/>
    <mergeCell ref="F61:G61"/>
    <mergeCell ref="A65:C65"/>
    <mergeCell ref="D65:E65"/>
    <mergeCell ref="F65:G65"/>
    <mergeCell ref="A59:C59"/>
    <mergeCell ref="D59:E59"/>
    <mergeCell ref="F59:G59"/>
    <mergeCell ref="A60:C60"/>
    <mergeCell ref="D60:E60"/>
    <mergeCell ref="F60:G60"/>
    <mergeCell ref="A57:C57"/>
    <mergeCell ref="D57:E57"/>
    <mergeCell ref="F57:G57"/>
    <mergeCell ref="A58:C58"/>
    <mergeCell ref="D58:E58"/>
    <mergeCell ref="F58:G58"/>
    <mergeCell ref="A55:C55"/>
    <mergeCell ref="D55:E55"/>
    <mergeCell ref="F55:G55"/>
    <mergeCell ref="A56:C56"/>
    <mergeCell ref="D56:E56"/>
    <mergeCell ref="F56:G56"/>
    <mergeCell ref="B48:F48"/>
    <mergeCell ref="A49:G49"/>
    <mergeCell ref="A50:G50"/>
    <mergeCell ref="A54:C54"/>
    <mergeCell ref="D54:E54"/>
    <mergeCell ref="F54:G54"/>
    <mergeCell ref="A41:A43"/>
    <mergeCell ref="B41:C42"/>
    <mergeCell ref="B34:F34"/>
    <mergeCell ref="A35:G35"/>
    <mergeCell ref="A36:G36"/>
    <mergeCell ref="A40:K40"/>
    <mergeCell ref="D41:D43"/>
    <mergeCell ref="E41:E43"/>
    <mergeCell ref="F41:F43"/>
    <mergeCell ref="G41:G43"/>
    <mergeCell ref="H41:I41"/>
    <mergeCell ref="J41:J43"/>
    <mergeCell ref="K41:K43"/>
    <mergeCell ref="L41:L43"/>
    <mergeCell ref="M41:M43"/>
    <mergeCell ref="N41:N43"/>
    <mergeCell ref="H42:H43"/>
    <mergeCell ref="I42:I43"/>
    <mergeCell ref="A26:K26"/>
    <mergeCell ref="A27:A29"/>
    <mergeCell ref="B27:C28"/>
    <mergeCell ref="D27:D29"/>
    <mergeCell ref="E27:E29"/>
    <mergeCell ref="F27:F29"/>
    <mergeCell ref="G27:G29"/>
    <mergeCell ref="H27:I27"/>
    <mergeCell ref="J27:J29"/>
    <mergeCell ref="K27:K29"/>
    <mergeCell ref="H28:H29"/>
    <mergeCell ref="I28:I29"/>
    <mergeCell ref="L27:L29"/>
    <mergeCell ref="M27:M29"/>
    <mergeCell ref="N27:N29"/>
    <mergeCell ref="A10:N10"/>
    <mergeCell ref="A11:A13"/>
    <mergeCell ref="B11:C12"/>
    <mergeCell ref="D11:D13"/>
    <mergeCell ref="E11:E13"/>
    <mergeCell ref="F11:F13"/>
    <mergeCell ref="G11:G13"/>
    <mergeCell ref="H11:I11"/>
    <mergeCell ref="J11:J13"/>
    <mergeCell ref="K11:K13"/>
    <mergeCell ref="B18:F18"/>
    <mergeCell ref="A19:G19"/>
    <mergeCell ref="A20:G20"/>
    <mergeCell ref="A8:N8"/>
    <mergeCell ref="L11:L13"/>
    <mergeCell ref="M11:M13"/>
    <mergeCell ref="N11:N13"/>
    <mergeCell ref="H12:H13"/>
    <mergeCell ref="I12:I13"/>
    <mergeCell ref="A1:N1"/>
    <mergeCell ref="A2:N2"/>
    <mergeCell ref="A3:N3"/>
    <mergeCell ref="A4:N4"/>
    <mergeCell ref="A6:N6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4" manualBreakCount="4">
    <brk id="20" max="13" man="1"/>
    <brk id="23" max="13" man="1"/>
    <brk id="36" max="13" man="1"/>
    <brk id="5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OCTUBRE-DICIEMBRE</vt:lpstr>
      <vt:lpstr>OCTUBRE</vt:lpstr>
      <vt:lpstr>NOVIEMBRE</vt:lpstr>
      <vt:lpstr>DICIEMBRE</vt:lpstr>
      <vt:lpstr>DICIEMBRE!Área_de_impresión</vt:lpstr>
      <vt:lpstr>NOVIEMBRE!Área_de_impresión</vt:lpstr>
      <vt:lpstr>OCTUBRE!Área_de_impresión</vt:lpstr>
      <vt:lpstr>'OCTUBRE-DICIEMBRE'!Área_de_impresión</vt:lpstr>
      <vt:lpstr>DICIEMBRE!Títulos_a_imprimir</vt:lpstr>
      <vt:lpstr>NOVIEMBRE!Títulos_a_imprimir</vt:lpstr>
      <vt:lpstr>OCTUBRE!Títulos_a_imprimir</vt:lpstr>
      <vt:lpstr>'OCTUBRE-DICIEMBRE'!Títulos_a_imprimir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2021-10-05T14:58:06Z</cp:lastPrinted>
  <dcterms:created xsi:type="dcterms:W3CDTF">2020-06-29T12:43:52Z</dcterms:created>
  <dcterms:modified xsi:type="dcterms:W3CDTF">2021-11-26T14:17:01Z</dcterms:modified>
</cp:coreProperties>
</file>