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29\Planificación y Desarrollo\1. 2019 CARMEN\PROGRAMACION 2019\PROGRAMACION TRIMESTRAL\"/>
    </mc:Choice>
  </mc:AlternateContent>
  <xr:revisionPtr revIDLastSave="0" documentId="13_ncr:1_{FF73E633-A772-4C16-A3B6-21561EE1B6FC}" xr6:coauthVersionLast="43" xr6:coauthVersionMax="43" xr10:uidLastSave="{00000000-0000-0000-0000-000000000000}"/>
  <bookViews>
    <workbookView xWindow="-120" yWindow="-120" windowWidth="20730" windowHeight="11160" activeTab="3" xr2:uid="{28962C08-F6BF-4866-A894-BF293A6B7D6E}"/>
  </bookViews>
  <sheets>
    <sheet name="TRIMESTRE JULIO-SEPT." sheetId="1" r:id="rId1"/>
    <sheet name="PROG. JULIO" sheetId="2" r:id="rId2"/>
    <sheet name="PROG. AGOSTO" sheetId="3" r:id="rId3"/>
    <sheet name="PROG. SEPTIEMBRE" sheetId="4" r:id="rId4"/>
  </sheets>
  <definedNames>
    <definedName name="_xlnm.Print_Area" localSheetId="1">'PROG. JULIO'!$A$1:$N$111</definedName>
    <definedName name="_xlnm.Print_Area" localSheetId="0">'TRIMESTRE JULIO-SEPT.'!$A$1:$N$119</definedName>
    <definedName name="_xlnm.Print_Titles" localSheetId="2">'PROG. AGOSTO'!$1:$5</definedName>
    <definedName name="_xlnm.Print_Titles" localSheetId="1">'PROG. JULIO'!$1:$7</definedName>
    <definedName name="_xlnm.Print_Titles" localSheetId="3">'PROG. SEPTIEMBRE'!$1:$7</definedName>
    <definedName name="_xlnm.Print_Titles" localSheetId="0">'TRIMESTRE JULIO-SEPT.'!$1:$8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2" i="4" l="1"/>
  <c r="N35" i="4"/>
  <c r="M35" i="4"/>
  <c r="M37" i="4" s="1"/>
  <c r="L35" i="4"/>
  <c r="K35" i="4"/>
  <c r="J35" i="4"/>
  <c r="I35" i="4"/>
  <c r="H35" i="4"/>
  <c r="G35" i="4"/>
  <c r="D89" i="4"/>
  <c r="D88" i="4"/>
  <c r="A35" i="4"/>
  <c r="L34" i="4"/>
  <c r="N34" i="4" s="1"/>
  <c r="L33" i="4"/>
  <c r="N33" i="4" s="1"/>
  <c r="M78" i="4"/>
  <c r="M80" i="4" s="1"/>
  <c r="K78" i="4"/>
  <c r="J78" i="4"/>
  <c r="I78" i="4"/>
  <c r="H78" i="4"/>
  <c r="G78" i="4"/>
  <c r="A78" i="4"/>
  <c r="L77" i="4"/>
  <c r="N77" i="4" s="1"/>
  <c r="L76" i="4"/>
  <c r="N76" i="4" s="1"/>
  <c r="M68" i="4"/>
  <c r="M70" i="4" s="1"/>
  <c r="K68" i="4"/>
  <c r="K69" i="4" s="1"/>
  <c r="J68" i="4"/>
  <c r="I68" i="4"/>
  <c r="H68" i="4"/>
  <c r="G68" i="4"/>
  <c r="A68" i="4"/>
  <c r="L67" i="4"/>
  <c r="N67" i="4" s="1"/>
  <c r="L66" i="4"/>
  <c r="N66" i="4" s="1"/>
  <c r="L65" i="4"/>
  <c r="N65" i="4" s="1"/>
  <c r="M57" i="4"/>
  <c r="M59" i="4" s="1"/>
  <c r="K57" i="4"/>
  <c r="J57" i="4"/>
  <c r="I57" i="4"/>
  <c r="H57" i="4"/>
  <c r="G57" i="4"/>
  <c r="A57" i="4"/>
  <c r="L56" i="4"/>
  <c r="N56" i="4" s="1"/>
  <c r="L55" i="4"/>
  <c r="N55" i="4" s="1"/>
  <c r="L54" i="4"/>
  <c r="N54" i="4" s="1"/>
  <c r="M46" i="4"/>
  <c r="M48" i="4" s="1"/>
  <c r="K46" i="4"/>
  <c r="K47" i="4" s="1"/>
  <c r="L47" i="4" s="1"/>
  <c r="N47" i="4" s="1"/>
  <c r="J46" i="4"/>
  <c r="I46" i="4"/>
  <c r="H46" i="4"/>
  <c r="G46" i="4"/>
  <c r="A46" i="4"/>
  <c r="D87" i="4" s="1"/>
  <c r="L45" i="4"/>
  <c r="N45" i="4" s="1"/>
  <c r="L44" i="4"/>
  <c r="N44" i="4" s="1"/>
  <c r="L43" i="4"/>
  <c r="N43" i="4" s="1"/>
  <c r="K36" i="4"/>
  <c r="D88" i="3"/>
  <c r="M80" i="3"/>
  <c r="M82" i="3" s="1"/>
  <c r="K80" i="3"/>
  <c r="K81" i="3" s="1"/>
  <c r="J80" i="3"/>
  <c r="I80" i="3"/>
  <c r="H80" i="3"/>
  <c r="G80" i="3"/>
  <c r="A80" i="3"/>
  <c r="L79" i="3"/>
  <c r="N79" i="3" s="1"/>
  <c r="L78" i="3"/>
  <c r="N78" i="3" s="1"/>
  <c r="L77" i="3"/>
  <c r="N77" i="3" s="1"/>
  <c r="M68" i="3"/>
  <c r="M70" i="3" s="1"/>
  <c r="K68" i="3"/>
  <c r="K69" i="3" s="1"/>
  <c r="J68" i="3"/>
  <c r="I68" i="3"/>
  <c r="H68" i="3"/>
  <c r="G68" i="3"/>
  <c r="A68" i="3"/>
  <c r="L67" i="3"/>
  <c r="N67" i="3" s="1"/>
  <c r="L66" i="3"/>
  <c r="N66" i="3" s="1"/>
  <c r="M57" i="3"/>
  <c r="M59" i="3" s="1"/>
  <c r="K57" i="3"/>
  <c r="L58" i="3" s="1"/>
  <c r="N58" i="3" s="1"/>
  <c r="J57" i="3"/>
  <c r="I57" i="3"/>
  <c r="H57" i="3"/>
  <c r="G57" i="3"/>
  <c r="A57" i="3"/>
  <c r="L56" i="3"/>
  <c r="N56" i="3" s="1"/>
  <c r="L55" i="3"/>
  <c r="N55" i="3" s="1"/>
  <c r="L54" i="3"/>
  <c r="N54" i="3" s="1"/>
  <c r="M45" i="3"/>
  <c r="M47" i="3" s="1"/>
  <c r="K45" i="3"/>
  <c r="K46" i="3" s="1"/>
  <c r="L46" i="3" s="1"/>
  <c r="N46" i="3" s="1"/>
  <c r="J45" i="3"/>
  <c r="I45" i="3"/>
  <c r="H45" i="3"/>
  <c r="G45" i="3"/>
  <c r="A45" i="3"/>
  <c r="L44" i="3"/>
  <c r="N44" i="3" s="1"/>
  <c r="L43" i="3"/>
  <c r="N43" i="3" s="1"/>
  <c r="L42" i="3"/>
  <c r="N42" i="3" s="1"/>
  <c r="M33" i="3"/>
  <c r="M35" i="3" s="1"/>
  <c r="K33" i="3"/>
  <c r="L34" i="3" s="1"/>
  <c r="N34" i="3" s="1"/>
  <c r="J33" i="3"/>
  <c r="I33" i="3"/>
  <c r="H33" i="3"/>
  <c r="G33" i="3"/>
  <c r="A33" i="3"/>
  <c r="L32" i="3"/>
  <c r="N32" i="3" s="1"/>
  <c r="L31" i="3"/>
  <c r="N31" i="3" s="1"/>
  <c r="M97" i="2"/>
  <c r="M99" i="2" s="1"/>
  <c r="K97" i="2"/>
  <c r="K98" i="2" s="1"/>
  <c r="J97" i="2"/>
  <c r="I97" i="2"/>
  <c r="H97" i="2"/>
  <c r="G97" i="2"/>
  <c r="A97" i="2"/>
  <c r="L96" i="2"/>
  <c r="N96" i="2" s="1"/>
  <c r="L95" i="2"/>
  <c r="N95" i="2" s="1"/>
  <c r="M86" i="2"/>
  <c r="M88" i="2" s="1"/>
  <c r="K86" i="2"/>
  <c r="K87" i="2" s="1"/>
  <c r="K88" i="2" s="1"/>
  <c r="J86" i="2"/>
  <c r="I86" i="2"/>
  <c r="H86" i="2"/>
  <c r="G86" i="2"/>
  <c r="A86" i="2"/>
  <c r="L85" i="2"/>
  <c r="N85" i="2" s="1"/>
  <c r="L84" i="2"/>
  <c r="N84" i="2" s="1"/>
  <c r="M75" i="2"/>
  <c r="M77" i="2" s="1"/>
  <c r="K75" i="2"/>
  <c r="L76" i="2" s="1"/>
  <c r="N76" i="2" s="1"/>
  <c r="J75" i="2"/>
  <c r="I75" i="2"/>
  <c r="H75" i="2"/>
  <c r="G75" i="2"/>
  <c r="A75" i="2"/>
  <c r="L74" i="2"/>
  <c r="N74" i="2" s="1"/>
  <c r="L73" i="2"/>
  <c r="N73" i="2" s="1"/>
  <c r="L72" i="2"/>
  <c r="N72" i="2" s="1"/>
  <c r="M63" i="2"/>
  <c r="M65" i="2" s="1"/>
  <c r="K63" i="2"/>
  <c r="K64" i="2" s="1"/>
  <c r="J63" i="2"/>
  <c r="I63" i="2"/>
  <c r="H63" i="2"/>
  <c r="G63" i="2"/>
  <c r="A63" i="2"/>
  <c r="L62" i="2"/>
  <c r="N62" i="2" s="1"/>
  <c r="L61" i="2"/>
  <c r="N61" i="2" s="1"/>
  <c r="M52" i="2"/>
  <c r="M54" i="2" s="1"/>
  <c r="K52" i="2"/>
  <c r="K53" i="2" s="1"/>
  <c r="K54" i="2" s="1"/>
  <c r="J52" i="2"/>
  <c r="I52" i="2"/>
  <c r="H52" i="2"/>
  <c r="G52" i="2"/>
  <c r="A52" i="2"/>
  <c r="L51" i="2"/>
  <c r="N51" i="2" s="1"/>
  <c r="L50" i="2"/>
  <c r="N50" i="2" s="1"/>
  <c r="L49" i="2"/>
  <c r="N49" i="2" s="1"/>
  <c r="D90" i="4" l="1"/>
  <c r="L36" i="4"/>
  <c r="N36" i="4" s="1"/>
  <c r="N37" i="4" s="1"/>
  <c r="L57" i="4"/>
  <c r="L46" i="4"/>
  <c r="L48" i="4" s="1"/>
  <c r="L78" i="4"/>
  <c r="N46" i="4"/>
  <c r="N48" i="4" s="1"/>
  <c r="D93" i="4"/>
  <c r="L68" i="4"/>
  <c r="N78" i="4"/>
  <c r="D91" i="4"/>
  <c r="N68" i="4"/>
  <c r="L69" i="4"/>
  <c r="N69" i="4" s="1"/>
  <c r="N57" i="4"/>
  <c r="K79" i="4"/>
  <c r="L79" i="4" s="1"/>
  <c r="N79" i="4" s="1"/>
  <c r="K37" i="4"/>
  <c r="K48" i="4"/>
  <c r="L58" i="4"/>
  <c r="N58" i="4" s="1"/>
  <c r="K70" i="4"/>
  <c r="K58" i="4"/>
  <c r="K59" i="4" s="1"/>
  <c r="D86" i="3"/>
  <c r="D109" i="2"/>
  <c r="L57" i="3"/>
  <c r="L59" i="3" s="1"/>
  <c r="N45" i="3"/>
  <c r="N47" i="3" s="1"/>
  <c r="L80" i="3"/>
  <c r="N57" i="3"/>
  <c r="N59" i="3" s="1"/>
  <c r="D87" i="3"/>
  <c r="K70" i="3"/>
  <c r="D89" i="3"/>
  <c r="N68" i="3"/>
  <c r="N80" i="3"/>
  <c r="N33" i="3"/>
  <c r="N35" i="3" s="1"/>
  <c r="L81" i="3"/>
  <c r="N81" i="3" s="1"/>
  <c r="K82" i="3"/>
  <c r="L33" i="3"/>
  <c r="L35" i="3" s="1"/>
  <c r="L45" i="3"/>
  <c r="L47" i="3" s="1"/>
  <c r="L68" i="3"/>
  <c r="L69" i="3"/>
  <c r="N69" i="3" s="1"/>
  <c r="K58" i="3"/>
  <c r="K59" i="3" s="1"/>
  <c r="K47" i="3"/>
  <c r="K34" i="3"/>
  <c r="K35" i="3" s="1"/>
  <c r="D105" i="2"/>
  <c r="D108" i="2"/>
  <c r="L53" i="2"/>
  <c r="N53" i="2" s="1"/>
  <c r="L87" i="2"/>
  <c r="N87" i="2" s="1"/>
  <c r="D110" i="2"/>
  <c r="N63" i="2"/>
  <c r="N75" i="2"/>
  <c r="N77" i="2" s="1"/>
  <c r="K65" i="2"/>
  <c r="L64" i="2"/>
  <c r="N64" i="2" s="1"/>
  <c r="N86" i="2"/>
  <c r="N97" i="2"/>
  <c r="L98" i="2"/>
  <c r="N98" i="2" s="1"/>
  <c r="K99" i="2"/>
  <c r="N52" i="2"/>
  <c r="L52" i="2"/>
  <c r="L63" i="2"/>
  <c r="L86" i="2"/>
  <c r="K76" i="2"/>
  <c r="K77" i="2" s="1"/>
  <c r="L75" i="2"/>
  <c r="L77" i="2" s="1"/>
  <c r="L97" i="2"/>
  <c r="M88" i="1"/>
  <c r="M73" i="1"/>
  <c r="I88" i="1"/>
  <c r="H88" i="1"/>
  <c r="N70" i="4" l="1"/>
  <c r="N59" i="4"/>
  <c r="L37" i="4"/>
  <c r="N80" i="4"/>
  <c r="L70" i="4"/>
  <c r="K80" i="4"/>
  <c r="L80" i="4"/>
  <c r="L59" i="4"/>
  <c r="N70" i="3"/>
  <c r="N82" i="3"/>
  <c r="L70" i="3"/>
  <c r="L82" i="3"/>
  <c r="L65" i="2"/>
  <c r="L88" i="2"/>
  <c r="N88" i="2"/>
  <c r="N54" i="2"/>
  <c r="N65" i="2"/>
  <c r="L54" i="2"/>
  <c r="N99" i="2"/>
  <c r="L99" i="2"/>
  <c r="H56" i="1"/>
  <c r="D94" i="4" l="1"/>
  <c r="D90" i="3"/>
  <c r="D111" i="2"/>
  <c r="M56" i="1"/>
  <c r="K56" i="1"/>
  <c r="J56" i="1"/>
  <c r="I56" i="1"/>
  <c r="G56" i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A56" i="1"/>
  <c r="K57" i="1" l="1"/>
  <c r="L57" i="1" s="1"/>
  <c r="L56" i="1"/>
  <c r="N48" i="1"/>
  <c r="N56" i="1" s="1"/>
  <c r="I40" i="1" l="1"/>
  <c r="H40" i="1"/>
  <c r="G40" i="1"/>
  <c r="K40" i="1"/>
  <c r="J40" i="1"/>
  <c r="M40" i="1"/>
  <c r="L33" i="1"/>
  <c r="N33" i="1" s="1"/>
  <c r="L39" i="1"/>
  <c r="N39" i="1" s="1"/>
  <c r="L38" i="1"/>
  <c r="N38" i="1" s="1"/>
  <c r="L37" i="1"/>
  <c r="N37" i="1" s="1"/>
  <c r="L36" i="1"/>
  <c r="N36" i="1" s="1"/>
  <c r="L35" i="1"/>
  <c r="N35" i="1" s="1"/>
  <c r="A40" i="1"/>
  <c r="L102" i="1" l="1"/>
  <c r="L101" i="1"/>
  <c r="L100" i="1"/>
  <c r="L99" i="1"/>
  <c r="L98" i="1"/>
  <c r="L97" i="1"/>
  <c r="L84" i="1" l="1"/>
  <c r="N84" i="1" s="1"/>
  <c r="K88" i="1" l="1"/>
  <c r="L87" i="1"/>
  <c r="J88" i="1"/>
  <c r="G88" i="1"/>
  <c r="A88" i="1"/>
  <c r="N87" i="1" l="1"/>
  <c r="M75" i="1" l="1"/>
  <c r="K73" i="1"/>
  <c r="L74" i="1" s="1"/>
  <c r="N74" i="1" s="1"/>
  <c r="J73" i="1"/>
  <c r="I73" i="1"/>
  <c r="H73" i="1"/>
  <c r="G73" i="1"/>
  <c r="A73" i="1"/>
  <c r="L72" i="1"/>
  <c r="N72" i="1" s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L73" i="1" l="1"/>
  <c r="L75" i="1" s="1"/>
  <c r="N64" i="1"/>
  <c r="N73" i="1" s="1"/>
  <c r="N75" i="1" s="1"/>
  <c r="K74" i="1"/>
  <c r="K75" i="1" s="1"/>
  <c r="M103" i="1"/>
  <c r="M105" i="1" s="1"/>
  <c r="K103" i="1"/>
  <c r="J103" i="1"/>
  <c r="I103" i="1"/>
  <c r="D115" i="1" s="1"/>
  <c r="H103" i="1"/>
  <c r="D116" i="1" s="1"/>
  <c r="G103" i="1"/>
  <c r="A103" i="1"/>
  <c r="D111" i="1" s="1"/>
  <c r="N102" i="1"/>
  <c r="N101" i="1"/>
  <c r="N100" i="1"/>
  <c r="N99" i="1"/>
  <c r="N98" i="1"/>
  <c r="N97" i="1"/>
  <c r="L96" i="1"/>
  <c r="L103" i="1" s="1"/>
  <c r="M90" i="1"/>
  <c r="L86" i="1"/>
  <c r="N86" i="1" s="1"/>
  <c r="L85" i="1"/>
  <c r="N85" i="1" s="1"/>
  <c r="L83" i="1"/>
  <c r="N83" i="1" s="1"/>
  <c r="L82" i="1"/>
  <c r="N82" i="1" s="1"/>
  <c r="L81" i="1"/>
  <c r="M58" i="1"/>
  <c r="M42" i="1"/>
  <c r="K41" i="1"/>
  <c r="K42" i="1" s="1"/>
  <c r="L34" i="1"/>
  <c r="N34" i="1" l="1"/>
  <c r="N40" i="1" s="1"/>
  <c r="L40" i="1"/>
  <c r="N96" i="1"/>
  <c r="N103" i="1" s="1"/>
  <c r="D118" i="1"/>
  <c r="L41" i="1"/>
  <c r="N41" i="1" s="1"/>
  <c r="N81" i="1"/>
  <c r="N88" i="1" s="1"/>
  <c r="L88" i="1"/>
  <c r="K89" i="1"/>
  <c r="K90" i="1" s="1"/>
  <c r="N57" i="1"/>
  <c r="K58" i="1"/>
  <c r="L89" i="1"/>
  <c r="N89" i="1" s="1"/>
  <c r="K104" i="1"/>
  <c r="K105" i="1" l="1"/>
  <c r="L104" i="1"/>
  <c r="L90" i="1"/>
  <c r="N42" i="1"/>
  <c r="L42" i="1"/>
  <c r="N90" i="1"/>
  <c r="N58" i="1"/>
  <c r="L58" i="1"/>
  <c r="L105" i="1" l="1"/>
  <c r="N104" i="1"/>
  <c r="N105" i="1" s="1"/>
  <c r="D119" i="1" s="1"/>
</calcChain>
</file>

<file path=xl/sharedStrings.xml><?xml version="1.0" encoding="utf-8"?>
<sst xmlns="http://schemas.openxmlformats.org/spreadsheetml/2006/main" count="895" uniqueCount="173">
  <si>
    <t>CONSEJO NACIONAL DE INVESTIGACIONES AGROPECUARIAS Y FORESTALES (CONIAF)</t>
  </si>
  <si>
    <t>DIRECCIÓN EJECUTIVA</t>
  </si>
  <si>
    <t>DEPARTAMENTO DE PLANIFICACIÓN  Y  DESARROLLO</t>
  </si>
  <si>
    <t>PROGRAMACIÓN  DE ACTIVIDADES  AGROPECUARIAS Y FORESTALES</t>
  </si>
  <si>
    <t>MESA DE TRANSFERENCIA DE TECNOLOGIA Y ASISTENCIA TECNICA PARA LA INNOVACION</t>
  </si>
  <si>
    <r>
      <rPr>
        <b/>
        <sz val="12"/>
        <rFont val="Cambria"/>
        <family val="1"/>
      </rPr>
      <t>Objetivo del Programa:</t>
    </r>
    <r>
      <rPr>
        <sz val="12"/>
        <rFont val="Cambria"/>
        <family val="1"/>
      </rPr>
      <t xml:space="preserve"> transferir tecnología validada y asistir técnicamente a productores líderes y técnicos del sector agropecuario en todo el país en cuanto a la innovación en el cultivo de productos tanto de exportación como de la canasta básica.</t>
    </r>
  </si>
  <si>
    <t xml:space="preserve">DEPARTAMENTO DE AGRICULTURA COMPETITIVA          </t>
  </si>
  <si>
    <t>No.</t>
  </si>
  <si>
    <t>ACTIVIDADES</t>
  </si>
  <si>
    <t>COORDINA-DOR  CONIAF</t>
  </si>
  <si>
    <t>FECHA</t>
  </si>
  <si>
    <t>LUGAR</t>
  </si>
  <si>
    <t>HORAS CAPACITACIÓN</t>
  </si>
  <si>
    <t>BENEFICIARIOS</t>
  </si>
  <si>
    <t xml:space="preserve">COSTO LOGÍSTICO         (RD$) </t>
  </si>
  <si>
    <t xml:space="preserve">COSTO FACILITADORES                 (RD$) </t>
  </si>
  <si>
    <t xml:space="preserve">COSTO TALLER      (RD$) </t>
  </si>
  <si>
    <t>INSTALACION  PARCELAS DE VALIDACION</t>
  </si>
  <si>
    <t>COSTO TOTAL (RD$)</t>
  </si>
  <si>
    <t>TECNICOS</t>
  </si>
  <si>
    <t>PRODUCTO-RES LÍDERES</t>
  </si>
  <si>
    <t>FACILITADORES</t>
  </si>
  <si>
    <t>NOMBRE DE LA ACTIVIDAD</t>
  </si>
  <si>
    <t>Henry Guerrero y Maldané Cuello</t>
  </si>
  <si>
    <t>Monte Plata</t>
  </si>
  <si>
    <t>Transferencia Tecnológica y Asistencia Técnica para la innovación en el cultivo de CACAO</t>
  </si>
  <si>
    <t>Rafael Chávez, Luís Matos, Andrés Peralta</t>
  </si>
  <si>
    <t>Transferencia Tecnológica y Asistencia Técnica para la innovación en el cultivo de PITAHAYA</t>
  </si>
  <si>
    <t>Santiago</t>
  </si>
  <si>
    <t>Transferencia Tecnológica y Asistencia Técnica para la innovación en la producción  de CHINOLA</t>
  </si>
  <si>
    <t>SUB-TOTAL</t>
  </si>
  <si>
    <t>Legislación  ISR (10% sobre costo  facilitadores)</t>
  </si>
  <si>
    <t xml:space="preserve">TOTAL </t>
  </si>
  <si>
    <t xml:space="preserve">DEPARTAMENTO :  ACCESO A LAS CIENCIAS MODERNAS                                          </t>
  </si>
  <si>
    <t>Transferencia Tecnológica y Asistencia Técnica para la innovación en el cultivo de AGUACATE</t>
  </si>
  <si>
    <t>José Cepeda</t>
  </si>
  <si>
    <t>Ramón Jiménez y Vinicio Escarramán</t>
  </si>
  <si>
    <t>Transferencia Tecnológica y Asistencia Técnica para la innovación en cultivos en VEGETALES ORIENTALES</t>
  </si>
  <si>
    <t>La Vega</t>
  </si>
  <si>
    <t>-</t>
  </si>
  <si>
    <t>DEPARTAMENTO : CAPACITACIÓN Y DIFUSIÓN DE TECNOLOGÍAS</t>
  </si>
  <si>
    <t>Transferencia Tecnológica y Asistencia Técnica para la innovación en el cultivo de YUCA</t>
  </si>
  <si>
    <t>Victor Payano y Eymi De Jesus</t>
  </si>
  <si>
    <t xml:space="preserve">Elias Piña, San Juan </t>
  </si>
  <si>
    <t>DEPARTAMENTO DE PRODUCCIÓN ANIMAL</t>
  </si>
  <si>
    <t>César Montero y Bienvenido Carvajal</t>
  </si>
  <si>
    <t>COORDINADOR  CONIAF</t>
  </si>
  <si>
    <t>INSTALACION  PARCELAS DE VALIDACION Y  SEGUIMIENTO</t>
  </si>
  <si>
    <t>TOTAL (RD$)</t>
  </si>
  <si>
    <t xml:space="preserve"> FACILITADORES</t>
  </si>
  <si>
    <t>José A. Nova</t>
  </si>
  <si>
    <t>Hato Mayor</t>
  </si>
  <si>
    <t>Higuey</t>
  </si>
  <si>
    <t>Alejandro Núñez,  Nelsida Martínez, Domingo Francisco</t>
  </si>
  <si>
    <t>Consolidado Programación del Trimestre:</t>
  </si>
  <si>
    <t>Transferencias:</t>
  </si>
  <si>
    <t>Productores líderes beneficiados:</t>
  </si>
  <si>
    <t>Técnicos beneficiados:</t>
  </si>
  <si>
    <t>Cantidad de horas:</t>
  </si>
  <si>
    <t>Costo total:</t>
  </si>
  <si>
    <t>TRIMESTRE:  JULIO-SEPTIEMBRE  2019</t>
  </si>
  <si>
    <t>MES:  JULIO  2019</t>
  </si>
  <si>
    <t>Ramon Hernandez y Juan Valdez</t>
  </si>
  <si>
    <t xml:space="preserve">Julio 3 al 5  </t>
  </si>
  <si>
    <t>Carlos Jimenez</t>
  </si>
  <si>
    <t xml:space="preserve"> Julio 18 al 20</t>
  </si>
  <si>
    <t>Francisco Luciano, Benjamin Toral, Jose Luis Romero, Amadeo Escarraman, Luis Feliz</t>
  </si>
  <si>
    <t xml:space="preserve"> Julio 22 al 26</t>
  </si>
  <si>
    <t>Padre Las Casas</t>
  </si>
  <si>
    <t>Agosto 5 al 9</t>
  </si>
  <si>
    <t xml:space="preserve">San Juan </t>
  </si>
  <si>
    <t>Juan Arthur, Rafael Chavez, Luis Matos</t>
  </si>
  <si>
    <t>Agosto 13 al 15</t>
  </si>
  <si>
    <t>Antonio Taveras, Rafael William Baez</t>
  </si>
  <si>
    <t>Agosto 21 al 23</t>
  </si>
  <si>
    <t>Azua</t>
  </si>
  <si>
    <t>Candida Batista, Salomon Sosa, Jose Rosa y Cristomo Medina</t>
  </si>
  <si>
    <t xml:space="preserve">Septiembre 4 al 6 </t>
  </si>
  <si>
    <t>Bohechio</t>
  </si>
  <si>
    <t>Francisco Luiciano, Benjamin Toral, Jose Luis Romero, Amadeo Escarraman, Luis Feliz</t>
  </si>
  <si>
    <t xml:space="preserve">Septiembre 16 al 20 </t>
  </si>
  <si>
    <t>Candida Batista, Salomon Sosa</t>
  </si>
  <si>
    <t xml:space="preserve">Septiembre 25 al 27 </t>
  </si>
  <si>
    <t>Julio</t>
  </si>
  <si>
    <t>Galván, Bahoruco</t>
  </si>
  <si>
    <t>Transferencia Tecnológica y Asistencia Técnica para la innovación en el cultivo de MAIZ</t>
  </si>
  <si>
    <t>Transferencia Tecnológica y Asistencia Técnica para la innovación en el cultivo de MANGO</t>
  </si>
  <si>
    <t>Rafael Leger</t>
  </si>
  <si>
    <t>Agosto</t>
  </si>
  <si>
    <t>Richard Ortíz</t>
  </si>
  <si>
    <t>Batey 4, Bahoruco</t>
  </si>
  <si>
    <t>Pedernales</t>
  </si>
  <si>
    <t>Transferencia Tecnológica y Asistencia Técnica para la innovación en el cultivo de CHINOLA</t>
  </si>
  <si>
    <t xml:space="preserve"> </t>
  </si>
  <si>
    <t>Dajabón</t>
  </si>
  <si>
    <t>Tony Taveras</t>
  </si>
  <si>
    <t>Transferencia Tecnológica y Asistencia Técnica para la innovación en el cultivo de MUSÁCEAS</t>
  </si>
  <si>
    <t>Septiembre</t>
  </si>
  <si>
    <t>Mella, Prov. Independencia</t>
  </si>
  <si>
    <t>Atiles Peguero, Marcos Espino y José Luís Bueno</t>
  </si>
  <si>
    <t>Transferencia Tecnológica y Asistencia Técnica para la innovación en OVINO-CAPRINOS</t>
  </si>
  <si>
    <t>Transferencia Tecnológica y Asistencia Técnica para la innovación en el cultivo de CAFÉ</t>
  </si>
  <si>
    <t>Transferencia Tecnológica y Asistencia Técnica para la innovación en el cultivo de BANANO</t>
  </si>
  <si>
    <t>Julio 19 al 21</t>
  </si>
  <si>
    <t>Julio 23 al 25</t>
  </si>
  <si>
    <t>Agosto 6 al 8</t>
  </si>
  <si>
    <t>Agosto 28 al 30</t>
  </si>
  <si>
    <t>San Cristóbal</t>
  </si>
  <si>
    <t>Septiem-bre</t>
  </si>
  <si>
    <t>Baní</t>
  </si>
  <si>
    <t>Transferencia Tecnológica y Asistencia Técnica para la innovación en el Manejo Orgánico del cultivo de PITAHAYA</t>
  </si>
  <si>
    <t>Ramón Hernández y Juan Valdez</t>
  </si>
  <si>
    <t>Carlos Jiménez</t>
  </si>
  <si>
    <t>Transferencia Tecnológica y Asistencia Técnica para la innovación en el cultivo de BATATA</t>
  </si>
  <si>
    <t>Orlando Rodríguez, José Luís Gonzáles</t>
  </si>
  <si>
    <t>Julio 12 y 13</t>
  </si>
  <si>
    <t>Septiembre 12 y 13</t>
  </si>
  <si>
    <t>Septiembre 26 y 27</t>
  </si>
  <si>
    <t xml:space="preserve">Santiago </t>
  </si>
  <si>
    <t>Puerto Plata</t>
  </si>
  <si>
    <t>"Instalacion de parcela de validacion en aguacate"</t>
  </si>
  <si>
    <t>Transferencia Tecnológica y Asistencia Técnica para la innovación en cultivos en GUANDUL</t>
  </si>
  <si>
    <t>Carlos Sanquintín</t>
  </si>
  <si>
    <t xml:space="preserve"> -</t>
  </si>
  <si>
    <t>Julio 9 al 12</t>
  </si>
  <si>
    <t>Julio 23 al 26</t>
  </si>
  <si>
    <t>Agosto 1 y 2</t>
  </si>
  <si>
    <t>Agosto 27 al 30</t>
  </si>
  <si>
    <t>Septiembre 11 al 13</t>
  </si>
  <si>
    <t xml:space="preserve"> Septiembre 17</t>
  </si>
  <si>
    <t xml:space="preserve"> Septiembre 19</t>
  </si>
  <si>
    <t>Bonao</t>
  </si>
  <si>
    <t>Cibao</t>
  </si>
  <si>
    <t>Las Cabuyas, La Vega</t>
  </si>
  <si>
    <t>Jima, La Vega</t>
  </si>
  <si>
    <t>San Juan de la Maguana</t>
  </si>
  <si>
    <t>Los Guayos, La Vega</t>
  </si>
  <si>
    <t>IAD Santo Domingo</t>
  </si>
  <si>
    <t>Charla sobre Manejo Seguro de Plaguicidas para técnicos IAD.</t>
  </si>
  <si>
    <t>Charlas</t>
  </si>
  <si>
    <t>Agosto 12 al 15</t>
  </si>
  <si>
    <t>Instalación de parcela de validación de PIÑA</t>
  </si>
  <si>
    <t>Instalación parcelas validación</t>
  </si>
  <si>
    <t>Víctor Landa y Ramón Hernández</t>
  </si>
  <si>
    <t>Juan Arias, Juan Cedano, Julio Nin y Fernando Oviedo</t>
  </si>
  <si>
    <t>José Pío Ovalles Santana</t>
  </si>
  <si>
    <t>Gira parcela de validación en el cultivo de PITAHAYA con productores de Mella y Paraíso</t>
  </si>
  <si>
    <t>Giras técnicas a parcelas validación</t>
  </si>
  <si>
    <r>
      <rPr>
        <b/>
        <sz val="14"/>
        <color theme="1"/>
        <rFont val="Cambria"/>
        <family val="1"/>
      </rPr>
      <t xml:space="preserve">Nombre del Programa: </t>
    </r>
    <r>
      <rPr>
        <sz val="14"/>
        <color theme="1"/>
        <rFont val="Cambria"/>
        <family val="1"/>
      </rPr>
      <t>Promover el desarrollo de capacidades en tecnologías agropecuarias y forestales.</t>
    </r>
  </si>
  <si>
    <t>Objetivos:</t>
  </si>
  <si>
    <r>
      <rPr>
        <b/>
        <sz val="11"/>
        <color theme="1"/>
        <rFont val="Cambria"/>
        <family val="1"/>
      </rPr>
      <t>General:</t>
    </r>
    <r>
      <rPr>
        <sz val="11"/>
        <color theme="1"/>
        <rFont val="Cambria"/>
        <family val="1"/>
      </rPr>
      <t xml:space="preserve"> Ejecutar un programa de capacitación continua a técnicos y a productores líderes para fortalecer el proceso de transferencia de tecnologías generadas y/o validadas para incrementar la productividad, la competitividad y </t>
    </r>
  </si>
  <si>
    <t>el desarrollo de los territorios rurales.</t>
  </si>
  <si>
    <r>
      <rPr>
        <b/>
        <sz val="11"/>
        <color theme="1"/>
        <rFont val="Cambria"/>
        <family val="1"/>
      </rPr>
      <t xml:space="preserve">Específico: </t>
    </r>
    <r>
      <rPr>
        <sz val="11"/>
        <color theme="1"/>
        <rFont val="Cambria"/>
        <family val="1"/>
      </rPr>
      <t xml:space="preserve">Transferir tecnología validada y asistir técnicamente a productores líderes y técnicos del sector agropecuario en todo el país en cuanto a la innovación en el cultivo de productos tanto de exportación </t>
    </r>
  </si>
  <si>
    <t>como de la canasta básica.</t>
  </si>
  <si>
    <r>
      <rPr>
        <b/>
        <sz val="11"/>
        <color theme="1"/>
        <rFont val="Cambria"/>
        <family val="1"/>
      </rPr>
      <t xml:space="preserve">Descripción: </t>
    </r>
    <r>
      <rPr>
        <sz val="11"/>
        <color theme="1"/>
        <rFont val="Cambria"/>
        <family val="1"/>
      </rPr>
      <t>Se describe como un proceso mediante el cual se fortalecen los conocimientos de los involucrados del Sistema Nacional de Investigaciones Agropecuarias y Forestales.</t>
    </r>
  </si>
  <si>
    <t>Está vinculado con el objetivo específico de la END 3.3.4: “Fortalecer el sistema nacional de ciencia, tecnología e innovación para dar respuesta a las demandas económicas, sociales y culturales de la nación y</t>
  </si>
  <si>
    <t xml:space="preserve"> propiciar la inserción en la sociedad y economía del conocimiento”.</t>
  </si>
  <si>
    <t>Meta del programa para el año 2019:</t>
  </si>
  <si>
    <t>Realizar cincuenta (50) eventos (transferencias de tecnología) para beneficiar al menos a 1,330 técnicos y productores líderes.</t>
  </si>
  <si>
    <r>
      <rPr>
        <b/>
        <sz val="11"/>
        <color theme="1"/>
        <rFont val="Cambria"/>
        <family val="1"/>
      </rPr>
      <t>General:</t>
    </r>
    <r>
      <rPr>
        <sz val="11"/>
        <color theme="1"/>
        <rFont val="Cambria"/>
        <family val="1"/>
      </rPr>
      <t xml:space="preserve"> Ejecutar un programa de capacitación continua a técnicos y a productores líderes para fortalecer </t>
    </r>
  </si>
  <si>
    <r>
      <rPr>
        <b/>
        <sz val="11"/>
        <color theme="1"/>
        <rFont val="Cambria"/>
        <family val="1"/>
      </rPr>
      <t xml:space="preserve">Específico: </t>
    </r>
    <r>
      <rPr>
        <sz val="11"/>
        <color theme="1"/>
        <rFont val="Cambria"/>
        <family val="1"/>
      </rPr>
      <t xml:space="preserve">Transferir tecnología validada y asistir técnicamente a productores líderes y técnicos del sector agropecuario en todo el país </t>
    </r>
  </si>
  <si>
    <t>en cuanto a la innovación en el cultivo de productos tanto de exportación como de la canasta básica.</t>
  </si>
  <si>
    <r>
      <rPr>
        <b/>
        <sz val="11"/>
        <color theme="1"/>
        <rFont val="Cambria"/>
        <family val="1"/>
      </rPr>
      <t xml:space="preserve">Descripción: </t>
    </r>
    <r>
      <rPr>
        <sz val="11"/>
        <color theme="1"/>
        <rFont val="Cambria"/>
        <family val="1"/>
      </rPr>
      <t>Se describe como un proceso mediante el cual se fortalecen los conocimientos de los involucrados del Sistema Nacional de</t>
    </r>
  </si>
  <si>
    <t xml:space="preserve"> Investigaciones Agropecuarias y Forestales.</t>
  </si>
  <si>
    <t>Está vinculado con el objetivo específico de la END 3.3.4: “Fortalecer el sistema nacional de ciencia, tecnología e innovación para dar respuesta</t>
  </si>
  <si>
    <t>a las demandas económicas, sociales y culturales de la nación y propiciar la inserción en la sociedad y economía del conocimiento”.</t>
  </si>
  <si>
    <t>Beneficiarios  charlas</t>
  </si>
  <si>
    <t>HORAS CAPACITA-CIÓN</t>
  </si>
  <si>
    <t>DEPARTAMENTO DE MEDIO AMBIENTE Y RECURSOS NATURALES</t>
  </si>
  <si>
    <t>Consolidado Programación del Mes:</t>
  </si>
  <si>
    <t>MES: AGOSTO 2019</t>
  </si>
  <si>
    <t>Bohechío</t>
  </si>
  <si>
    <t>MES:  SEPTIEMBRE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</si>
</sst>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mbria"/>
      <family val="1"/>
    </font>
    <font>
      <b/>
      <u/>
      <sz val="14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sz val="14"/>
      <name val="Cambria"/>
      <family val="1"/>
    </font>
    <font>
      <b/>
      <sz val="10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sz val="11"/>
      <name val="Cambria"/>
      <family val="1"/>
    </font>
    <font>
      <b/>
      <sz val="14"/>
      <color rgb="FFFF0000"/>
      <name val="Cambria"/>
      <family val="1"/>
    </font>
    <font>
      <sz val="12"/>
      <color rgb="FFFF0000"/>
      <name val="Cambria"/>
      <family val="1"/>
    </font>
    <font>
      <sz val="14"/>
      <color rgb="FFFF0000"/>
      <name val="Cambria"/>
      <family val="1"/>
    </font>
    <font>
      <sz val="11"/>
      <color rgb="FFFF0000"/>
      <name val="Cambria"/>
      <family val="1"/>
    </font>
    <font>
      <b/>
      <u/>
      <sz val="11"/>
      <color rgb="FFFF0000"/>
      <name val="Cambria"/>
      <family val="1"/>
    </font>
    <font>
      <b/>
      <u/>
      <sz val="11"/>
      <name val="Cambria"/>
      <family val="1"/>
    </font>
    <font>
      <b/>
      <sz val="11"/>
      <color theme="1"/>
      <name val="Cambria"/>
      <family val="1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b/>
      <u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3" fontId="12" fillId="0" borderId="0" xfId="1" applyFont="1"/>
    <xf numFmtId="0" fontId="1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2" fillId="0" borderId="0" xfId="0" applyFont="1"/>
    <xf numFmtId="0" fontId="15" fillId="0" borderId="0" xfId="0" applyFont="1"/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/>
    <xf numFmtId="0" fontId="11" fillId="0" borderId="9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3" fontId="9" fillId="0" borderId="8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/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/>
    <xf numFmtId="43" fontId="9" fillId="0" borderId="1" xfId="0" applyNumberFormat="1" applyFont="1" applyBorder="1"/>
    <xf numFmtId="0" fontId="8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43" fontId="11" fillId="0" borderId="1" xfId="1" applyFont="1" applyBorder="1"/>
    <xf numFmtId="0" fontId="11" fillId="0" borderId="1" xfId="0" applyFont="1" applyBorder="1" applyAlignment="1">
      <alignment wrapText="1"/>
    </xf>
    <xf numFmtId="43" fontId="9" fillId="0" borderId="1" xfId="0" applyNumberFormat="1" applyFont="1" applyBorder="1" applyAlignment="1">
      <alignment horizontal="right"/>
    </xf>
    <xf numFmtId="43" fontId="15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39" fontId="9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4" fontId="9" fillId="0" borderId="0" xfId="0" applyNumberFormat="1" applyFont="1" applyBorder="1" applyAlignment="1">
      <alignment wrapText="1"/>
    </xf>
    <xf numFmtId="43" fontId="9" fillId="0" borderId="0" xfId="0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center" vertical="center" wrapText="1"/>
    </xf>
    <xf numFmtId="43" fontId="9" fillId="0" borderId="0" xfId="0" applyNumberFormat="1" applyFont="1" applyBorder="1"/>
    <xf numFmtId="39" fontId="1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left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8" fillId="0" borderId="0" xfId="0" applyFont="1"/>
    <xf numFmtId="43" fontId="0" fillId="0" borderId="0" xfId="0" applyNumberFormat="1"/>
    <xf numFmtId="4" fontId="9" fillId="2" borderId="1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2" fillId="0" borderId="0" xfId="0" applyNumberFormat="1" applyFont="1"/>
    <xf numFmtId="39" fontId="9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3" fontId="3" fillId="0" borderId="0" xfId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10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9" fontId="9" fillId="0" borderId="10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3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8" fillId="0" borderId="1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8" name="Picture 1" descr="Logo CONIAF">
          <a:extLst>
            <a:ext uri="{FF2B5EF4-FFF2-40B4-BE49-F238E27FC236}">
              <a16:creationId xmlns:a16="http://schemas.microsoft.com/office/drawing/2014/main" id="{39B52047-1650-4220-B990-00EC40417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180976</xdr:colOff>
      <xdr:row>0</xdr:row>
      <xdr:rowOff>190501</xdr:rowOff>
    </xdr:from>
    <xdr:to>
      <xdr:col>1</xdr:col>
      <xdr:colOff>866776</xdr:colOff>
      <xdr:row>4</xdr:row>
      <xdr:rowOff>190501</xdr:rowOff>
    </xdr:to>
    <xdr:pic>
      <xdr:nvPicPr>
        <xdr:cNvPr id="9" name="Picture 1" descr="Logo CONIAF">
          <a:extLst>
            <a:ext uri="{FF2B5EF4-FFF2-40B4-BE49-F238E27FC236}">
              <a16:creationId xmlns:a16="http://schemas.microsoft.com/office/drawing/2014/main" id="{66BAE502-6FBC-4E37-B095-027E118F7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190501"/>
          <a:ext cx="1000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28AF2FF3-62B4-465A-9157-594E6879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190501</xdr:colOff>
      <xdr:row>0</xdr:row>
      <xdr:rowOff>142875</xdr:rowOff>
    </xdr:from>
    <xdr:to>
      <xdr:col>1</xdr:col>
      <xdr:colOff>876301</xdr:colOff>
      <xdr:row>5</xdr:row>
      <xdr:rowOff>139030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1235BD14-3269-48D4-9565-906F0323C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42875"/>
          <a:ext cx="1000125" cy="113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4" name="Picture 1" descr="Logo CONIAF">
          <a:extLst>
            <a:ext uri="{FF2B5EF4-FFF2-40B4-BE49-F238E27FC236}">
              <a16:creationId xmlns:a16="http://schemas.microsoft.com/office/drawing/2014/main" id="{6784FB96-C4BB-4A79-B083-C6A755EBE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180976</xdr:colOff>
      <xdr:row>0</xdr:row>
      <xdr:rowOff>190501</xdr:rowOff>
    </xdr:from>
    <xdr:to>
      <xdr:col>1</xdr:col>
      <xdr:colOff>866776</xdr:colOff>
      <xdr:row>4</xdr:row>
      <xdr:rowOff>190501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C751B0B1-3202-4139-9BF5-4C1F97EB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190501"/>
          <a:ext cx="1000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6" name="Picture 1" descr="Logo CONIAF">
          <a:extLst>
            <a:ext uri="{FF2B5EF4-FFF2-40B4-BE49-F238E27FC236}">
              <a16:creationId xmlns:a16="http://schemas.microsoft.com/office/drawing/2014/main" id="{8803330F-E89C-4601-AD4D-A86212DCE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190501</xdr:colOff>
      <xdr:row>0</xdr:row>
      <xdr:rowOff>142875</xdr:rowOff>
    </xdr:from>
    <xdr:to>
      <xdr:col>1</xdr:col>
      <xdr:colOff>876301</xdr:colOff>
      <xdr:row>5</xdr:row>
      <xdr:rowOff>139030</xdr:rowOff>
    </xdr:to>
    <xdr:pic>
      <xdr:nvPicPr>
        <xdr:cNvPr id="7" name="Picture 1" descr="Logo CONIAF">
          <a:extLst>
            <a:ext uri="{FF2B5EF4-FFF2-40B4-BE49-F238E27FC236}">
              <a16:creationId xmlns:a16="http://schemas.microsoft.com/office/drawing/2014/main" id="{B9CECC6A-3088-4591-BC0E-B85D7D12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42875"/>
          <a:ext cx="1000125" cy="113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8" name="Picture 1" descr="Logo CONIAF">
          <a:extLst>
            <a:ext uri="{FF2B5EF4-FFF2-40B4-BE49-F238E27FC236}">
              <a16:creationId xmlns:a16="http://schemas.microsoft.com/office/drawing/2014/main" id="{C91C3A8B-2D78-427E-886A-2CC9C676F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180976</xdr:colOff>
      <xdr:row>0</xdr:row>
      <xdr:rowOff>190501</xdr:rowOff>
    </xdr:from>
    <xdr:to>
      <xdr:col>1</xdr:col>
      <xdr:colOff>866776</xdr:colOff>
      <xdr:row>4</xdr:row>
      <xdr:rowOff>190501</xdr:rowOff>
    </xdr:to>
    <xdr:pic>
      <xdr:nvPicPr>
        <xdr:cNvPr id="9" name="Picture 1" descr="Logo CONIAF">
          <a:extLst>
            <a:ext uri="{FF2B5EF4-FFF2-40B4-BE49-F238E27FC236}">
              <a16:creationId xmlns:a16="http://schemas.microsoft.com/office/drawing/2014/main" id="{006BC94E-20E1-481B-B587-93F0E0C26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190501"/>
          <a:ext cx="1000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8AB601F-E425-483C-AC9C-895D0990D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180976</xdr:colOff>
      <xdr:row>0</xdr:row>
      <xdr:rowOff>190501</xdr:rowOff>
    </xdr:from>
    <xdr:to>
      <xdr:col>1</xdr:col>
      <xdr:colOff>866776</xdr:colOff>
      <xdr:row>4</xdr:row>
      <xdr:rowOff>190501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8F06C312-D409-438F-A99E-A40BB7EF1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190501"/>
          <a:ext cx="1000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9399-0A8F-4B7B-AAF5-AA866BF5ED48}">
  <dimension ref="A1:P120"/>
  <sheetViews>
    <sheetView topLeftCell="A106" zoomScaleNormal="100" workbookViewId="0">
      <selection activeCell="A38" sqref="A38:N39"/>
    </sheetView>
  </sheetViews>
  <sheetFormatPr baseColWidth="10" defaultRowHeight="15" x14ac:dyDescent="0.25"/>
  <cols>
    <col min="1" max="1" width="4.7109375" customWidth="1"/>
    <col min="2" max="2" width="17.140625" customWidth="1"/>
    <col min="3" max="3" width="27" bestFit="1" customWidth="1"/>
    <col min="4" max="4" width="16.5703125" customWidth="1"/>
    <col min="6" max="6" width="13.85546875" customWidth="1"/>
    <col min="7" max="7" width="12.85546875" customWidth="1"/>
    <col min="8" max="8" width="12.140625" customWidth="1"/>
    <col min="9" max="9" width="12.42578125" customWidth="1"/>
    <col min="10" max="10" width="14.140625" customWidth="1"/>
    <col min="11" max="11" width="14.85546875" customWidth="1"/>
    <col min="12" max="12" width="15.85546875" customWidth="1"/>
    <col min="13" max="13" width="15" customWidth="1"/>
    <col min="14" max="14" width="17.28515625" customWidth="1"/>
    <col min="16" max="16" width="13.140625" bestFit="1" customWidth="1"/>
  </cols>
  <sheetData>
    <row r="1" spans="1:14" ht="18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8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8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" x14ac:dyDescent="0.25">
      <c r="A5" s="95" t="s">
        <v>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18" x14ac:dyDescent="0.25">
      <c r="A6" s="96" t="s">
        <v>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 ht="18" x14ac:dyDescent="0.25">
      <c r="A7" s="93" t="s">
        <v>60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4" ht="18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4" ht="15" customHeight="1" x14ac:dyDescent="0.25">
      <c r="A9" s="72" t="s">
        <v>148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4"/>
    </row>
    <row r="10" spans="1:14" ht="15" customHeight="1" x14ac:dyDescent="0.25">
      <c r="A10" s="75"/>
      <c r="B10" s="7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4"/>
    </row>
    <row r="11" spans="1:14" ht="15" customHeight="1" x14ac:dyDescent="0.25">
      <c r="A11" s="75" t="s">
        <v>149</v>
      </c>
      <c r="B11" s="76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4"/>
    </row>
    <row r="12" spans="1:14" ht="15" customHeight="1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4"/>
    </row>
    <row r="13" spans="1:14" ht="15" customHeight="1" x14ac:dyDescent="0.25">
      <c r="A13" s="74" t="s">
        <v>159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4"/>
    </row>
    <row r="14" spans="1:14" ht="15" customHeight="1" x14ac:dyDescent="0.25">
      <c r="A14" s="74" t="s">
        <v>151</v>
      </c>
      <c r="B14" s="74"/>
      <c r="C14" s="74"/>
      <c r="D14" s="74"/>
      <c r="G14" s="74"/>
      <c r="H14" s="74"/>
      <c r="I14" s="74"/>
      <c r="J14" s="74"/>
      <c r="K14" s="74"/>
      <c r="L14" s="74"/>
      <c r="M14" s="74"/>
      <c r="N14" s="4"/>
    </row>
    <row r="15" spans="1:14" ht="15" customHeight="1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4"/>
    </row>
    <row r="16" spans="1:14" ht="15" customHeight="1" x14ac:dyDescent="0.25">
      <c r="A16" s="74" t="s">
        <v>160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4"/>
    </row>
    <row r="17" spans="1:14" ht="15" customHeight="1" x14ac:dyDescent="0.25">
      <c r="A17" s="74" t="s">
        <v>161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4"/>
    </row>
    <row r="18" spans="1:14" ht="15" customHeight="1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4"/>
    </row>
    <row r="19" spans="1:14" ht="15" customHeight="1" x14ac:dyDescent="0.25">
      <c r="A19" s="74" t="s">
        <v>162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4"/>
    </row>
    <row r="20" spans="1:14" ht="15" customHeight="1" x14ac:dyDescent="0.25">
      <c r="A20" s="74" t="s">
        <v>163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4"/>
    </row>
    <row r="21" spans="1:14" ht="15" customHeight="1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4"/>
    </row>
    <row r="22" spans="1:14" ht="15" customHeight="1" x14ac:dyDescent="0.25">
      <c r="A22" s="74" t="s">
        <v>164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4"/>
    </row>
    <row r="23" spans="1:14" ht="15" customHeight="1" x14ac:dyDescent="0.25">
      <c r="A23" s="74" t="s">
        <v>165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4"/>
    </row>
    <row r="24" spans="1:14" ht="15" customHeight="1" x14ac:dyDescent="0.25">
      <c r="A24" s="76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4"/>
    </row>
    <row r="25" spans="1:14" ht="15" customHeight="1" x14ac:dyDescent="0.25">
      <c r="A25" s="76" t="s">
        <v>157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4"/>
    </row>
    <row r="26" spans="1:14" ht="15" customHeight="1" x14ac:dyDescent="0.25">
      <c r="A26" s="76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4"/>
    </row>
    <row r="27" spans="1:14" ht="15" customHeight="1" x14ac:dyDescent="0.25">
      <c r="A27" s="74" t="s">
        <v>158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4"/>
    </row>
    <row r="28" spans="1:14" ht="15" customHeight="1" x14ac:dyDescent="0.25">
      <c r="A28" s="76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4"/>
    </row>
    <row r="29" spans="1:14" ht="16.5" thickBot="1" x14ac:dyDescent="0.3">
      <c r="A29" s="97" t="s">
        <v>6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14.25" customHeight="1" thickBot="1" x14ac:dyDescent="0.3">
      <c r="A30" s="98" t="s">
        <v>7</v>
      </c>
      <c r="B30" s="100" t="s">
        <v>8</v>
      </c>
      <c r="C30" s="100"/>
      <c r="D30" s="102" t="s">
        <v>9</v>
      </c>
      <c r="E30" s="102" t="s">
        <v>10</v>
      </c>
      <c r="F30" s="102" t="s">
        <v>11</v>
      </c>
      <c r="G30" s="102" t="s">
        <v>167</v>
      </c>
      <c r="H30" s="102" t="s">
        <v>13</v>
      </c>
      <c r="I30" s="102"/>
      <c r="J30" s="100" t="s">
        <v>14</v>
      </c>
      <c r="K30" s="100" t="s">
        <v>15</v>
      </c>
      <c r="L30" s="109" t="s">
        <v>16</v>
      </c>
      <c r="M30" s="112" t="s">
        <v>17</v>
      </c>
      <c r="N30" s="109" t="s">
        <v>18</v>
      </c>
    </row>
    <row r="31" spans="1:14" ht="12.75" customHeight="1" thickBot="1" x14ac:dyDescent="0.3">
      <c r="A31" s="99"/>
      <c r="B31" s="101"/>
      <c r="C31" s="101"/>
      <c r="D31" s="103"/>
      <c r="E31" s="103"/>
      <c r="F31" s="103"/>
      <c r="G31" s="105"/>
      <c r="H31" s="102" t="s">
        <v>19</v>
      </c>
      <c r="I31" s="100" t="s">
        <v>20</v>
      </c>
      <c r="J31" s="107"/>
      <c r="K31" s="107"/>
      <c r="L31" s="110"/>
      <c r="M31" s="113"/>
      <c r="N31" s="110"/>
    </row>
    <row r="32" spans="1:14" ht="15.75" thickBot="1" x14ac:dyDescent="0.3">
      <c r="A32" s="99"/>
      <c r="B32" s="2" t="s">
        <v>21</v>
      </c>
      <c r="C32" s="2" t="s">
        <v>22</v>
      </c>
      <c r="D32" s="104"/>
      <c r="E32" s="104"/>
      <c r="F32" s="104"/>
      <c r="G32" s="106"/>
      <c r="H32" s="106"/>
      <c r="I32" s="101"/>
      <c r="J32" s="108"/>
      <c r="K32" s="108"/>
      <c r="L32" s="111"/>
      <c r="M32" s="114"/>
      <c r="N32" s="111"/>
    </row>
    <row r="33" spans="1:16" ht="39.75" customHeight="1" thickBot="1" x14ac:dyDescent="0.3">
      <c r="A33" s="25">
        <v>1</v>
      </c>
      <c r="B33" s="25" t="s">
        <v>123</v>
      </c>
      <c r="C33" s="10" t="s">
        <v>141</v>
      </c>
      <c r="D33" s="25" t="s">
        <v>23</v>
      </c>
      <c r="E33" s="25" t="s">
        <v>83</v>
      </c>
      <c r="F33" s="25" t="s">
        <v>24</v>
      </c>
      <c r="G33" s="25">
        <v>0</v>
      </c>
      <c r="H33" s="25">
        <v>0</v>
      </c>
      <c r="I33" s="25">
        <v>0</v>
      </c>
      <c r="J33" s="26">
        <v>0</v>
      </c>
      <c r="K33" s="26">
        <v>0</v>
      </c>
      <c r="L33" s="26">
        <f>J33+K33</f>
        <v>0</v>
      </c>
      <c r="M33" s="26">
        <v>300000</v>
      </c>
      <c r="N33" s="34">
        <f>+L33+M33</f>
        <v>300000</v>
      </c>
    </row>
    <row r="34" spans="1:16" ht="72" thickBot="1" x14ac:dyDescent="0.3">
      <c r="A34" s="25">
        <v>1</v>
      </c>
      <c r="B34" s="25" t="s">
        <v>26</v>
      </c>
      <c r="C34" s="10" t="s">
        <v>27</v>
      </c>
      <c r="D34" s="25" t="s">
        <v>23</v>
      </c>
      <c r="E34" s="25" t="s">
        <v>115</v>
      </c>
      <c r="F34" s="25" t="s">
        <v>118</v>
      </c>
      <c r="G34" s="25">
        <v>16</v>
      </c>
      <c r="H34" s="25">
        <v>5</v>
      </c>
      <c r="I34" s="25">
        <v>30</v>
      </c>
      <c r="J34" s="26">
        <v>50000</v>
      </c>
      <c r="K34" s="26">
        <v>27400</v>
      </c>
      <c r="L34" s="26">
        <f>J34+K34</f>
        <v>77400</v>
      </c>
      <c r="M34" s="26">
        <v>0</v>
      </c>
      <c r="N34" s="34">
        <f t="shared" ref="N34:N39" si="0">+L34+M34</f>
        <v>77400</v>
      </c>
    </row>
    <row r="35" spans="1:16" ht="72" thickBot="1" x14ac:dyDescent="0.3">
      <c r="A35" s="25">
        <v>1</v>
      </c>
      <c r="B35" s="47" t="s">
        <v>114</v>
      </c>
      <c r="C35" s="10" t="s">
        <v>25</v>
      </c>
      <c r="D35" s="25" t="s">
        <v>23</v>
      </c>
      <c r="E35" s="25" t="s">
        <v>104</v>
      </c>
      <c r="F35" s="25" t="s">
        <v>119</v>
      </c>
      <c r="G35" s="25">
        <v>24</v>
      </c>
      <c r="H35" s="25">
        <v>20</v>
      </c>
      <c r="I35" s="25">
        <v>10</v>
      </c>
      <c r="J35" s="26">
        <v>75000</v>
      </c>
      <c r="K35" s="26">
        <v>57700</v>
      </c>
      <c r="L35" s="26">
        <f t="shared" ref="L35:L39" si="1">J35+K35</f>
        <v>132700</v>
      </c>
      <c r="M35" s="26">
        <v>100000</v>
      </c>
      <c r="N35" s="34">
        <f t="shared" si="0"/>
        <v>232700</v>
      </c>
    </row>
    <row r="36" spans="1:16" ht="72" thickBot="1" x14ac:dyDescent="0.3">
      <c r="A36" s="25">
        <v>1</v>
      </c>
      <c r="B36" s="25" t="s">
        <v>73</v>
      </c>
      <c r="C36" s="10" t="s">
        <v>102</v>
      </c>
      <c r="D36" s="25" t="s">
        <v>23</v>
      </c>
      <c r="E36" s="25" t="s">
        <v>105</v>
      </c>
      <c r="F36" s="25" t="s">
        <v>28</v>
      </c>
      <c r="G36" s="25">
        <v>16</v>
      </c>
      <c r="H36" s="25">
        <v>5</v>
      </c>
      <c r="I36" s="25">
        <v>25</v>
      </c>
      <c r="J36" s="26">
        <v>70000</v>
      </c>
      <c r="K36" s="26">
        <v>61600</v>
      </c>
      <c r="L36" s="26">
        <f t="shared" si="1"/>
        <v>131600</v>
      </c>
      <c r="M36" s="26">
        <v>200000</v>
      </c>
      <c r="N36" s="34">
        <f t="shared" si="0"/>
        <v>331600</v>
      </c>
    </row>
    <row r="37" spans="1:16" ht="72" thickBot="1" x14ac:dyDescent="0.3">
      <c r="A37" s="25">
        <v>1</v>
      </c>
      <c r="B37" s="25" t="s">
        <v>64</v>
      </c>
      <c r="C37" s="10" t="s">
        <v>29</v>
      </c>
      <c r="D37" s="25" t="s">
        <v>23</v>
      </c>
      <c r="E37" s="25" t="s">
        <v>74</v>
      </c>
      <c r="F37" s="25" t="s">
        <v>24</v>
      </c>
      <c r="G37" s="25">
        <v>24</v>
      </c>
      <c r="H37" s="25">
        <v>10</v>
      </c>
      <c r="I37" s="25">
        <v>20</v>
      </c>
      <c r="J37" s="26">
        <v>75000</v>
      </c>
      <c r="K37" s="26">
        <v>43700</v>
      </c>
      <c r="L37" s="26">
        <f t="shared" si="1"/>
        <v>118700</v>
      </c>
      <c r="M37" s="48">
        <v>225000</v>
      </c>
      <c r="N37" s="34">
        <f t="shared" si="0"/>
        <v>343700</v>
      </c>
    </row>
    <row r="38" spans="1:16" ht="72" thickBot="1" x14ac:dyDescent="0.3">
      <c r="A38" s="25">
        <v>1</v>
      </c>
      <c r="B38" s="47" t="s">
        <v>143</v>
      </c>
      <c r="C38" s="10" t="s">
        <v>113</v>
      </c>
      <c r="D38" s="25" t="s">
        <v>23</v>
      </c>
      <c r="E38" s="25" t="s">
        <v>116</v>
      </c>
      <c r="F38" s="25" t="s">
        <v>24</v>
      </c>
      <c r="G38" s="25">
        <v>16</v>
      </c>
      <c r="H38" s="25">
        <v>10</v>
      </c>
      <c r="I38" s="25">
        <v>20</v>
      </c>
      <c r="J38" s="26">
        <v>50000</v>
      </c>
      <c r="K38" s="26">
        <v>29800</v>
      </c>
      <c r="L38" s="26">
        <f t="shared" si="1"/>
        <v>79800</v>
      </c>
      <c r="M38" s="48">
        <v>100000</v>
      </c>
      <c r="N38" s="34">
        <f t="shared" si="0"/>
        <v>179800</v>
      </c>
    </row>
    <row r="39" spans="1:16" ht="72" thickBot="1" x14ac:dyDescent="0.3">
      <c r="A39" s="25">
        <v>1</v>
      </c>
      <c r="B39" s="25" t="s">
        <v>89</v>
      </c>
      <c r="C39" s="10" t="s">
        <v>85</v>
      </c>
      <c r="D39" s="25" t="s">
        <v>23</v>
      </c>
      <c r="E39" s="25" t="s">
        <v>117</v>
      </c>
      <c r="F39" s="25" t="s">
        <v>24</v>
      </c>
      <c r="G39" s="25">
        <v>16</v>
      </c>
      <c r="H39" s="25">
        <v>15</v>
      </c>
      <c r="I39" s="49">
        <v>15</v>
      </c>
      <c r="J39" s="26">
        <v>50000</v>
      </c>
      <c r="K39" s="26">
        <v>29800</v>
      </c>
      <c r="L39" s="26">
        <f t="shared" si="1"/>
        <v>79800</v>
      </c>
      <c r="M39" s="50">
        <v>100000</v>
      </c>
      <c r="N39" s="34">
        <f t="shared" si="0"/>
        <v>179800</v>
      </c>
    </row>
    <row r="40" spans="1:16" ht="15.75" thickBot="1" x14ac:dyDescent="0.3">
      <c r="A40" s="9">
        <f>SUM(A33:A39)</f>
        <v>7</v>
      </c>
      <c r="B40" s="115" t="s">
        <v>30</v>
      </c>
      <c r="C40" s="115"/>
      <c r="D40" s="115"/>
      <c r="E40" s="115"/>
      <c r="F40" s="115"/>
      <c r="G40" s="10">
        <f>SUM(G33:G39)</f>
        <v>112</v>
      </c>
      <c r="H40" s="10">
        <f t="shared" ref="H40:I40" si="2">SUM(H33:H39)</f>
        <v>65</v>
      </c>
      <c r="I40" s="10">
        <f t="shared" si="2"/>
        <v>120</v>
      </c>
      <c r="J40" s="11">
        <f t="shared" ref="J40:L40" si="3">SUM(J33:J39)</f>
        <v>370000</v>
      </c>
      <c r="K40" s="11">
        <f t="shared" si="3"/>
        <v>250000</v>
      </c>
      <c r="L40" s="11">
        <f t="shared" si="3"/>
        <v>620000</v>
      </c>
      <c r="M40" s="11">
        <f>SUM(M33:M39)</f>
        <v>1025000</v>
      </c>
      <c r="N40" s="11">
        <f>SUM(N33:N39)</f>
        <v>1645000</v>
      </c>
    </row>
    <row r="41" spans="1:16" ht="15.75" thickBot="1" x14ac:dyDescent="0.3">
      <c r="A41" s="116" t="s">
        <v>31</v>
      </c>
      <c r="B41" s="117"/>
      <c r="C41" s="117"/>
      <c r="D41" s="117"/>
      <c r="E41" s="117"/>
      <c r="F41" s="117"/>
      <c r="G41" s="117"/>
      <c r="H41" s="42"/>
      <c r="I41" s="42"/>
      <c r="J41" s="42"/>
      <c r="K41" s="14">
        <f>0.1*K40</f>
        <v>25000</v>
      </c>
      <c r="L41" s="15">
        <f>K40*0.1</f>
        <v>25000</v>
      </c>
      <c r="M41" s="43">
        <v>0</v>
      </c>
      <c r="N41" s="28">
        <f>L41</f>
        <v>25000</v>
      </c>
    </row>
    <row r="42" spans="1:16" ht="15.75" thickBot="1" x14ac:dyDescent="0.3">
      <c r="A42" s="115" t="s">
        <v>32</v>
      </c>
      <c r="B42" s="115"/>
      <c r="C42" s="115"/>
      <c r="D42" s="115"/>
      <c r="E42" s="115"/>
      <c r="F42" s="115"/>
      <c r="G42" s="115"/>
      <c r="H42" s="44"/>
      <c r="I42" s="44"/>
      <c r="J42" s="44"/>
      <c r="K42" s="18">
        <f>SUM(K40:K41)</f>
        <v>275000</v>
      </c>
      <c r="L42" s="45">
        <f>SUM(L40:L41)</f>
        <v>645000</v>
      </c>
      <c r="M42" s="23">
        <f>SUM(M40:M41)</f>
        <v>1025000</v>
      </c>
      <c r="N42" s="29">
        <f>N41+N40</f>
        <v>1670000</v>
      </c>
      <c r="P42" s="77" t="s">
        <v>93</v>
      </c>
    </row>
    <row r="43" spans="1:16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80" t="s">
        <v>93</v>
      </c>
      <c r="M43" s="7"/>
      <c r="N43" s="7"/>
    </row>
    <row r="44" spans="1:16" ht="16.5" thickBot="1" x14ac:dyDescent="0.3">
      <c r="A44" s="97" t="s">
        <v>33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</row>
    <row r="45" spans="1:16" ht="15.75" customHeight="1" thickBot="1" x14ac:dyDescent="0.3">
      <c r="A45" s="98" t="s">
        <v>7</v>
      </c>
      <c r="B45" s="100" t="s">
        <v>8</v>
      </c>
      <c r="C45" s="100"/>
      <c r="D45" s="102" t="s">
        <v>46</v>
      </c>
      <c r="E45" s="102" t="s">
        <v>10</v>
      </c>
      <c r="F45" s="102" t="s">
        <v>11</v>
      </c>
      <c r="G45" s="102" t="s">
        <v>167</v>
      </c>
      <c r="H45" s="102" t="s">
        <v>13</v>
      </c>
      <c r="I45" s="102"/>
      <c r="J45" s="100" t="s">
        <v>14</v>
      </c>
      <c r="K45" s="100" t="s">
        <v>15</v>
      </c>
      <c r="L45" s="109" t="s">
        <v>16</v>
      </c>
      <c r="M45" s="112" t="s">
        <v>17</v>
      </c>
      <c r="N45" s="109" t="s">
        <v>18</v>
      </c>
    </row>
    <row r="46" spans="1:16" ht="15.75" customHeight="1" thickBot="1" x14ac:dyDescent="0.3">
      <c r="A46" s="99"/>
      <c r="B46" s="101"/>
      <c r="C46" s="101"/>
      <c r="D46" s="103"/>
      <c r="E46" s="103"/>
      <c r="F46" s="103"/>
      <c r="G46" s="105"/>
      <c r="H46" s="102" t="s">
        <v>19</v>
      </c>
      <c r="I46" s="100" t="s">
        <v>20</v>
      </c>
      <c r="J46" s="107"/>
      <c r="K46" s="107"/>
      <c r="L46" s="110"/>
      <c r="M46" s="113"/>
      <c r="N46" s="110"/>
    </row>
    <row r="47" spans="1:16" ht="15.75" thickBot="1" x14ac:dyDescent="0.3">
      <c r="A47" s="99"/>
      <c r="B47" s="2" t="s">
        <v>21</v>
      </c>
      <c r="C47" s="2" t="s">
        <v>22</v>
      </c>
      <c r="D47" s="104"/>
      <c r="E47" s="104"/>
      <c r="F47" s="104"/>
      <c r="G47" s="106"/>
      <c r="H47" s="106"/>
      <c r="I47" s="101"/>
      <c r="J47" s="108"/>
      <c r="K47" s="108"/>
      <c r="L47" s="111"/>
      <c r="M47" s="114"/>
      <c r="N47" s="111"/>
    </row>
    <row r="48" spans="1:16" ht="72" thickBot="1" x14ac:dyDescent="0.3">
      <c r="A48" s="25">
        <v>1</v>
      </c>
      <c r="B48" s="47" t="s">
        <v>36</v>
      </c>
      <c r="C48" s="10" t="s">
        <v>37</v>
      </c>
      <c r="D48" s="51" t="s">
        <v>35</v>
      </c>
      <c r="E48" s="25" t="s">
        <v>124</v>
      </c>
      <c r="F48" s="25" t="s">
        <v>133</v>
      </c>
      <c r="G48" s="25">
        <v>12</v>
      </c>
      <c r="H48" s="25">
        <v>2</v>
      </c>
      <c r="I48" s="25">
        <v>38</v>
      </c>
      <c r="J48" s="26">
        <v>33600</v>
      </c>
      <c r="K48" s="26">
        <v>51100</v>
      </c>
      <c r="L48" s="26">
        <f>+J48+K48</f>
        <v>84700</v>
      </c>
      <c r="M48" s="26">
        <v>0</v>
      </c>
      <c r="N48" s="26">
        <f>+L48+M48</f>
        <v>84700</v>
      </c>
    </row>
    <row r="49" spans="1:16" ht="72" thickBot="1" x14ac:dyDescent="0.3">
      <c r="A49" s="25">
        <v>1</v>
      </c>
      <c r="B49" s="47" t="s">
        <v>36</v>
      </c>
      <c r="C49" s="10" t="s">
        <v>37</v>
      </c>
      <c r="D49" s="51" t="s">
        <v>35</v>
      </c>
      <c r="E49" s="25" t="s">
        <v>125</v>
      </c>
      <c r="F49" s="25" t="s">
        <v>134</v>
      </c>
      <c r="G49" s="25">
        <v>12</v>
      </c>
      <c r="H49" s="25">
        <v>2</v>
      </c>
      <c r="I49" s="25">
        <v>28</v>
      </c>
      <c r="J49" s="26">
        <v>29400</v>
      </c>
      <c r="K49" s="26">
        <v>40000</v>
      </c>
      <c r="L49" s="26">
        <f t="shared" ref="L49:L55" si="4">+J49+K49</f>
        <v>69400</v>
      </c>
      <c r="M49" s="26">
        <v>0</v>
      </c>
      <c r="N49" s="26">
        <f t="shared" ref="N49:N55" si="5">+L49+M49</f>
        <v>69400</v>
      </c>
    </row>
    <row r="50" spans="1:16" ht="72" thickBot="1" x14ac:dyDescent="0.3">
      <c r="A50" s="25">
        <v>1</v>
      </c>
      <c r="B50" s="25" t="s">
        <v>144</v>
      </c>
      <c r="C50" s="10" t="s">
        <v>121</v>
      </c>
      <c r="D50" s="51" t="s">
        <v>35</v>
      </c>
      <c r="E50" s="25" t="s">
        <v>126</v>
      </c>
      <c r="F50" s="47" t="s">
        <v>135</v>
      </c>
      <c r="G50" s="51">
        <v>16</v>
      </c>
      <c r="H50" s="53">
        <v>25</v>
      </c>
      <c r="I50" s="51">
        <v>5</v>
      </c>
      <c r="J50" s="26">
        <v>22000</v>
      </c>
      <c r="K50" s="26">
        <v>40000</v>
      </c>
      <c r="L50" s="26">
        <f t="shared" si="4"/>
        <v>62000</v>
      </c>
      <c r="M50" s="26">
        <v>0</v>
      </c>
      <c r="N50" s="26">
        <f t="shared" si="5"/>
        <v>62000</v>
      </c>
    </row>
    <row r="51" spans="1:16" ht="72" thickBot="1" x14ac:dyDescent="0.3">
      <c r="A51" s="25">
        <v>1</v>
      </c>
      <c r="B51" s="47" t="s">
        <v>36</v>
      </c>
      <c r="C51" s="10" t="s">
        <v>37</v>
      </c>
      <c r="D51" s="51" t="s">
        <v>35</v>
      </c>
      <c r="E51" s="25" t="s">
        <v>140</v>
      </c>
      <c r="F51" s="25" t="s">
        <v>131</v>
      </c>
      <c r="G51" s="25">
        <v>12</v>
      </c>
      <c r="H51" s="25">
        <v>2</v>
      </c>
      <c r="I51" s="25">
        <v>28</v>
      </c>
      <c r="J51" s="26">
        <v>29400</v>
      </c>
      <c r="K51" s="26">
        <v>40000</v>
      </c>
      <c r="L51" s="26">
        <f t="shared" si="4"/>
        <v>69400</v>
      </c>
      <c r="M51" s="26">
        <v>0</v>
      </c>
      <c r="N51" s="26">
        <f t="shared" si="5"/>
        <v>69400</v>
      </c>
    </row>
    <row r="52" spans="1:16" ht="72" thickBot="1" x14ac:dyDescent="0.3">
      <c r="A52" s="25">
        <v>1</v>
      </c>
      <c r="B52" s="47" t="s">
        <v>36</v>
      </c>
      <c r="C52" s="10" t="s">
        <v>37</v>
      </c>
      <c r="D52" s="51" t="s">
        <v>35</v>
      </c>
      <c r="E52" s="25" t="s">
        <v>127</v>
      </c>
      <c r="F52" s="25" t="s">
        <v>136</v>
      </c>
      <c r="G52" s="25">
        <v>12</v>
      </c>
      <c r="H52" s="25">
        <v>2</v>
      </c>
      <c r="I52" s="25">
        <v>30</v>
      </c>
      <c r="J52" s="26">
        <v>31360</v>
      </c>
      <c r="K52" s="26">
        <v>40000</v>
      </c>
      <c r="L52" s="26">
        <f t="shared" si="4"/>
        <v>71360</v>
      </c>
      <c r="M52" s="26">
        <v>0</v>
      </c>
      <c r="N52" s="26">
        <f t="shared" si="5"/>
        <v>71360</v>
      </c>
    </row>
    <row r="53" spans="1:16" ht="72" thickBot="1" x14ac:dyDescent="0.3">
      <c r="A53" s="25">
        <v>1</v>
      </c>
      <c r="B53" s="47" t="s">
        <v>36</v>
      </c>
      <c r="C53" s="10" t="s">
        <v>37</v>
      </c>
      <c r="D53" s="51" t="s">
        <v>35</v>
      </c>
      <c r="E53" s="25" t="s">
        <v>128</v>
      </c>
      <c r="F53" s="25" t="s">
        <v>38</v>
      </c>
      <c r="G53" s="25">
        <v>24</v>
      </c>
      <c r="H53" s="25">
        <v>27</v>
      </c>
      <c r="I53" s="25">
        <v>3</v>
      </c>
      <c r="J53" s="26">
        <v>50850</v>
      </c>
      <c r="K53" s="26">
        <v>68000</v>
      </c>
      <c r="L53" s="26">
        <f t="shared" si="4"/>
        <v>118850</v>
      </c>
      <c r="M53" s="26">
        <v>0</v>
      </c>
      <c r="N53" s="26">
        <f t="shared" si="5"/>
        <v>118850</v>
      </c>
    </row>
    <row r="54" spans="1:16" ht="43.5" thickBot="1" x14ac:dyDescent="0.3">
      <c r="A54" s="25">
        <v>1</v>
      </c>
      <c r="B54" s="25" t="s">
        <v>122</v>
      </c>
      <c r="C54" s="49" t="s">
        <v>138</v>
      </c>
      <c r="D54" s="51" t="s">
        <v>35</v>
      </c>
      <c r="E54" s="52" t="s">
        <v>129</v>
      </c>
      <c r="F54" s="47" t="s">
        <v>137</v>
      </c>
      <c r="G54" s="51">
        <v>2</v>
      </c>
      <c r="H54" s="53">
        <v>35</v>
      </c>
      <c r="I54" s="51">
        <v>0</v>
      </c>
      <c r="J54" s="26">
        <v>0</v>
      </c>
      <c r="K54" s="26">
        <v>0</v>
      </c>
      <c r="L54" s="26">
        <f t="shared" si="4"/>
        <v>0</v>
      </c>
      <c r="M54" s="26">
        <v>0</v>
      </c>
      <c r="N54" s="26">
        <f t="shared" si="5"/>
        <v>0</v>
      </c>
    </row>
    <row r="55" spans="1:16" ht="37.5" customHeight="1" thickBot="1" x14ac:dyDescent="0.3">
      <c r="A55" s="25">
        <v>1</v>
      </c>
      <c r="B55" s="25" t="s">
        <v>123</v>
      </c>
      <c r="C55" s="55" t="s">
        <v>120</v>
      </c>
      <c r="D55" s="51" t="s">
        <v>35</v>
      </c>
      <c r="E55" s="52" t="s">
        <v>130</v>
      </c>
      <c r="F55" s="47" t="s">
        <v>132</v>
      </c>
      <c r="G55" s="51">
        <v>0</v>
      </c>
      <c r="H55" s="53">
        <v>0</v>
      </c>
      <c r="I55" s="51">
        <v>0</v>
      </c>
      <c r="J55" s="26">
        <v>0</v>
      </c>
      <c r="K55" s="26">
        <v>0</v>
      </c>
      <c r="L55" s="26">
        <f t="shared" si="4"/>
        <v>0</v>
      </c>
      <c r="M55" s="26">
        <v>100000</v>
      </c>
      <c r="N55" s="26">
        <f t="shared" si="5"/>
        <v>100000</v>
      </c>
    </row>
    <row r="56" spans="1:16" ht="15.75" thickBot="1" x14ac:dyDescent="0.3">
      <c r="A56" s="9">
        <f>SUM(A48:A55)</f>
        <v>8</v>
      </c>
      <c r="B56" s="115" t="s">
        <v>30</v>
      </c>
      <c r="C56" s="115"/>
      <c r="D56" s="115"/>
      <c r="E56" s="115"/>
      <c r="F56" s="115"/>
      <c r="G56" s="10">
        <f>SUM(G48:G55)</f>
        <v>90</v>
      </c>
      <c r="H56" s="10">
        <f>SUM(H48:H55)</f>
        <v>95</v>
      </c>
      <c r="I56" s="10">
        <f t="shared" ref="I56:J56" si="6">SUM(I48:I55)</f>
        <v>132</v>
      </c>
      <c r="J56" s="54">
        <f t="shared" si="6"/>
        <v>196610</v>
      </c>
      <c r="K56" s="54">
        <f t="shared" ref="K56" si="7">SUM(K48:K55)</f>
        <v>279100</v>
      </c>
      <c r="L56" s="54">
        <f t="shared" ref="L56" si="8">SUM(L48:L55)</f>
        <v>475710</v>
      </c>
      <c r="M56" s="54">
        <f t="shared" ref="M56" si="9">SUM(M48:M55)</f>
        <v>100000</v>
      </c>
      <c r="N56" s="54">
        <f t="shared" ref="N56" si="10">SUM(N48:N55)</f>
        <v>575710</v>
      </c>
      <c r="P56" s="78"/>
    </row>
    <row r="57" spans="1:16" ht="15.75" thickBot="1" x14ac:dyDescent="0.3">
      <c r="A57" s="116" t="s">
        <v>31</v>
      </c>
      <c r="B57" s="117"/>
      <c r="C57" s="117"/>
      <c r="D57" s="117"/>
      <c r="E57" s="117"/>
      <c r="F57" s="117"/>
      <c r="G57" s="117"/>
      <c r="H57" s="40"/>
      <c r="I57" s="40"/>
      <c r="J57" s="40"/>
      <c r="K57" s="54">
        <f>+K56*0.1</f>
        <v>27910</v>
      </c>
      <c r="L57" s="22">
        <f>+K57</f>
        <v>27910</v>
      </c>
      <c r="M57" s="22" t="s">
        <v>39</v>
      </c>
      <c r="N57" s="22">
        <f>+L57</f>
        <v>27910</v>
      </c>
    </row>
    <row r="58" spans="1:16" ht="15.75" thickBot="1" x14ac:dyDescent="0.3">
      <c r="A58" s="115" t="s">
        <v>32</v>
      </c>
      <c r="B58" s="115"/>
      <c r="C58" s="115"/>
      <c r="D58" s="115"/>
      <c r="E58" s="115"/>
      <c r="F58" s="115"/>
      <c r="G58" s="115"/>
      <c r="H58" s="41"/>
      <c r="I58" s="41"/>
      <c r="J58" s="41"/>
      <c r="K58" s="54">
        <f>SUM(K56:K57)</f>
        <v>307010</v>
      </c>
      <c r="L58" s="22">
        <f>SUM(L56:L57)</f>
        <v>503620</v>
      </c>
      <c r="M58" s="22">
        <f>SUM(M56:M57)</f>
        <v>100000</v>
      </c>
      <c r="N58" s="22">
        <f>SUM(N56:N57)</f>
        <v>603620</v>
      </c>
    </row>
    <row r="59" spans="1:16" x14ac:dyDescent="0.25">
      <c r="A59" s="60"/>
      <c r="B59" s="60"/>
      <c r="C59" s="60"/>
      <c r="D59" s="60"/>
      <c r="E59" s="60"/>
      <c r="F59" s="60"/>
      <c r="G59" s="60"/>
      <c r="H59" s="61"/>
      <c r="I59" s="61"/>
      <c r="J59" s="61"/>
      <c r="K59" s="62"/>
      <c r="L59" s="63"/>
      <c r="M59" s="63"/>
      <c r="N59" s="63"/>
    </row>
    <row r="60" spans="1:16" ht="16.5" customHeight="1" thickBot="1" x14ac:dyDescent="0.3">
      <c r="A60" s="97" t="s">
        <v>40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</row>
    <row r="61" spans="1:16" ht="15.75" customHeight="1" thickBot="1" x14ac:dyDescent="0.3">
      <c r="A61" s="98" t="s">
        <v>7</v>
      </c>
      <c r="B61" s="100" t="s">
        <v>8</v>
      </c>
      <c r="C61" s="100"/>
      <c r="D61" s="102" t="s">
        <v>46</v>
      </c>
      <c r="E61" s="102" t="s">
        <v>10</v>
      </c>
      <c r="F61" s="102" t="s">
        <v>11</v>
      </c>
      <c r="G61" s="102" t="s">
        <v>12</v>
      </c>
      <c r="H61" s="102" t="s">
        <v>13</v>
      </c>
      <c r="I61" s="102"/>
      <c r="J61" s="100" t="s">
        <v>14</v>
      </c>
      <c r="K61" s="100" t="s">
        <v>15</v>
      </c>
      <c r="L61" s="109" t="s">
        <v>16</v>
      </c>
      <c r="M61" s="112" t="s">
        <v>17</v>
      </c>
      <c r="N61" s="109" t="s">
        <v>18</v>
      </c>
    </row>
    <row r="62" spans="1:16" ht="15.75" customHeight="1" thickBot="1" x14ac:dyDescent="0.3">
      <c r="A62" s="99"/>
      <c r="B62" s="101"/>
      <c r="C62" s="101"/>
      <c r="D62" s="103"/>
      <c r="E62" s="103"/>
      <c r="F62" s="103"/>
      <c r="G62" s="105"/>
      <c r="H62" s="102" t="s">
        <v>19</v>
      </c>
      <c r="I62" s="100" t="s">
        <v>20</v>
      </c>
      <c r="J62" s="107"/>
      <c r="K62" s="107"/>
      <c r="L62" s="110"/>
      <c r="M62" s="113"/>
      <c r="N62" s="110"/>
    </row>
    <row r="63" spans="1:16" ht="15.75" thickBot="1" x14ac:dyDescent="0.3">
      <c r="A63" s="99"/>
      <c r="B63" s="2" t="s">
        <v>21</v>
      </c>
      <c r="C63" s="2" t="s">
        <v>22</v>
      </c>
      <c r="D63" s="104"/>
      <c r="E63" s="104"/>
      <c r="F63" s="104"/>
      <c r="G63" s="106"/>
      <c r="H63" s="106"/>
      <c r="I63" s="101"/>
      <c r="J63" s="108"/>
      <c r="K63" s="108"/>
      <c r="L63" s="111"/>
      <c r="M63" s="114"/>
      <c r="N63" s="111"/>
    </row>
    <row r="64" spans="1:16" ht="72" thickBot="1" x14ac:dyDescent="0.3">
      <c r="A64" s="25">
        <v>1</v>
      </c>
      <c r="B64" s="25" t="s">
        <v>62</v>
      </c>
      <c r="C64" s="10" t="s">
        <v>41</v>
      </c>
      <c r="D64" s="25" t="s">
        <v>42</v>
      </c>
      <c r="E64" s="25" t="s">
        <v>63</v>
      </c>
      <c r="F64" s="25" t="s">
        <v>43</v>
      </c>
      <c r="G64" s="25">
        <v>24</v>
      </c>
      <c r="H64" s="25">
        <v>10</v>
      </c>
      <c r="I64" s="25">
        <v>30</v>
      </c>
      <c r="J64" s="34">
        <v>85000</v>
      </c>
      <c r="K64" s="34">
        <v>75000</v>
      </c>
      <c r="L64" s="34">
        <f>J64+K64</f>
        <v>160000</v>
      </c>
      <c r="M64" s="69">
        <v>0</v>
      </c>
      <c r="N64" s="34">
        <f>M64+L64</f>
        <v>160000</v>
      </c>
    </row>
    <row r="65" spans="1:16" ht="77.25" customHeight="1" thickBot="1" x14ac:dyDescent="0.3">
      <c r="A65" s="25">
        <v>1</v>
      </c>
      <c r="B65" s="25" t="s">
        <v>112</v>
      </c>
      <c r="C65" s="10" t="s">
        <v>29</v>
      </c>
      <c r="D65" s="25" t="s">
        <v>42</v>
      </c>
      <c r="E65" s="25" t="s">
        <v>65</v>
      </c>
      <c r="F65" s="25" t="s">
        <v>43</v>
      </c>
      <c r="G65" s="25">
        <v>24</v>
      </c>
      <c r="H65" s="25">
        <v>10</v>
      </c>
      <c r="I65" s="25">
        <v>30</v>
      </c>
      <c r="J65" s="34">
        <v>85000</v>
      </c>
      <c r="K65" s="34">
        <v>75000</v>
      </c>
      <c r="L65" s="34">
        <f>J65+K65</f>
        <v>160000</v>
      </c>
      <c r="M65" s="69">
        <v>0</v>
      </c>
      <c r="N65" s="34">
        <f t="shared" ref="N65:N71" si="11">M65+L65</f>
        <v>160000</v>
      </c>
    </row>
    <row r="66" spans="1:16" ht="86.25" customHeight="1" thickBot="1" x14ac:dyDescent="0.3">
      <c r="A66" s="25">
        <v>1</v>
      </c>
      <c r="B66" s="25" t="s">
        <v>66</v>
      </c>
      <c r="C66" s="10" t="s">
        <v>101</v>
      </c>
      <c r="D66" s="25" t="s">
        <v>42</v>
      </c>
      <c r="E66" s="25" t="s">
        <v>67</v>
      </c>
      <c r="F66" s="25" t="s">
        <v>68</v>
      </c>
      <c r="G66" s="25">
        <v>40</v>
      </c>
      <c r="H66" s="25">
        <v>10</v>
      </c>
      <c r="I66" s="25">
        <v>30</v>
      </c>
      <c r="J66" s="34">
        <v>150000</v>
      </c>
      <c r="K66" s="34">
        <v>110000</v>
      </c>
      <c r="L66" s="34">
        <f>K66+J66</f>
        <v>260000</v>
      </c>
      <c r="M66" s="69">
        <v>0</v>
      </c>
      <c r="N66" s="34">
        <f t="shared" si="11"/>
        <v>260000</v>
      </c>
    </row>
    <row r="67" spans="1:16" ht="87.75" customHeight="1" thickBot="1" x14ac:dyDescent="0.3">
      <c r="A67" s="25">
        <v>1</v>
      </c>
      <c r="B67" s="35" t="s">
        <v>66</v>
      </c>
      <c r="C67" s="10" t="s">
        <v>101</v>
      </c>
      <c r="D67" s="25" t="s">
        <v>42</v>
      </c>
      <c r="E67" s="25" t="s">
        <v>69</v>
      </c>
      <c r="F67" s="25" t="s">
        <v>70</v>
      </c>
      <c r="G67" s="25">
        <v>40</v>
      </c>
      <c r="H67" s="25">
        <v>10</v>
      </c>
      <c r="I67" s="25">
        <v>30</v>
      </c>
      <c r="J67" s="34">
        <v>150000</v>
      </c>
      <c r="K67" s="34">
        <v>110000</v>
      </c>
      <c r="L67" s="34">
        <f t="shared" ref="L67:L72" si="12">J67+K67</f>
        <v>260000</v>
      </c>
      <c r="M67" s="69">
        <v>0</v>
      </c>
      <c r="N67" s="34">
        <f t="shared" si="11"/>
        <v>260000</v>
      </c>
    </row>
    <row r="68" spans="1:16" ht="72" thickBot="1" x14ac:dyDescent="0.3">
      <c r="A68" s="25">
        <v>1</v>
      </c>
      <c r="B68" s="25" t="s">
        <v>71</v>
      </c>
      <c r="C68" s="10" t="s">
        <v>27</v>
      </c>
      <c r="D68" s="25" t="s">
        <v>42</v>
      </c>
      <c r="E68" s="25" t="s">
        <v>72</v>
      </c>
      <c r="F68" s="25" t="s">
        <v>70</v>
      </c>
      <c r="G68" s="25">
        <v>24</v>
      </c>
      <c r="H68" s="25">
        <v>10</v>
      </c>
      <c r="I68" s="25">
        <v>30</v>
      </c>
      <c r="J68" s="34">
        <v>85000</v>
      </c>
      <c r="K68" s="34">
        <v>75000</v>
      </c>
      <c r="L68" s="34">
        <f t="shared" si="12"/>
        <v>160000</v>
      </c>
      <c r="M68" s="69">
        <v>0</v>
      </c>
      <c r="N68" s="34">
        <f>M68+L68</f>
        <v>160000</v>
      </c>
    </row>
    <row r="69" spans="1:16" ht="72" thickBot="1" x14ac:dyDescent="0.3">
      <c r="A69" s="25">
        <v>1</v>
      </c>
      <c r="B69" s="25" t="s">
        <v>73</v>
      </c>
      <c r="C69" s="10" t="s">
        <v>102</v>
      </c>
      <c r="D69" s="25" t="s">
        <v>42</v>
      </c>
      <c r="E69" s="25" t="s">
        <v>74</v>
      </c>
      <c r="F69" s="25" t="s">
        <v>75</v>
      </c>
      <c r="G69" s="25">
        <v>24</v>
      </c>
      <c r="H69" s="25">
        <v>10</v>
      </c>
      <c r="I69" s="25">
        <v>30</v>
      </c>
      <c r="J69" s="34">
        <v>85000</v>
      </c>
      <c r="K69" s="34">
        <v>75000</v>
      </c>
      <c r="L69" s="34">
        <f t="shared" si="12"/>
        <v>160000</v>
      </c>
      <c r="M69" s="69">
        <v>0</v>
      </c>
      <c r="N69" s="34">
        <f>M69+L69</f>
        <v>160000</v>
      </c>
    </row>
    <row r="70" spans="1:16" ht="72" thickBot="1" x14ac:dyDescent="0.3">
      <c r="A70" s="25">
        <v>1</v>
      </c>
      <c r="B70" s="25" t="s">
        <v>76</v>
      </c>
      <c r="C70" s="10" t="s">
        <v>34</v>
      </c>
      <c r="D70" s="25" t="s">
        <v>42</v>
      </c>
      <c r="E70" s="25" t="s">
        <v>77</v>
      </c>
      <c r="F70" s="25" t="s">
        <v>78</v>
      </c>
      <c r="G70" s="25">
        <v>24</v>
      </c>
      <c r="H70" s="25">
        <v>10</v>
      </c>
      <c r="I70" s="25">
        <v>30</v>
      </c>
      <c r="J70" s="34">
        <v>85000</v>
      </c>
      <c r="K70" s="34">
        <v>93000</v>
      </c>
      <c r="L70" s="34">
        <f t="shared" si="12"/>
        <v>178000</v>
      </c>
      <c r="M70" s="69">
        <v>0</v>
      </c>
      <c r="N70" s="34">
        <f t="shared" si="11"/>
        <v>178000</v>
      </c>
    </row>
    <row r="71" spans="1:16" ht="98.25" customHeight="1" thickBot="1" x14ac:dyDescent="0.3">
      <c r="A71" s="25">
        <v>1</v>
      </c>
      <c r="B71" s="35" t="s">
        <v>79</v>
      </c>
      <c r="C71" s="10" t="s">
        <v>101</v>
      </c>
      <c r="D71" s="25" t="s">
        <v>42</v>
      </c>
      <c r="E71" s="25" t="s">
        <v>80</v>
      </c>
      <c r="F71" s="25" t="s">
        <v>68</v>
      </c>
      <c r="G71" s="25">
        <v>40</v>
      </c>
      <c r="H71" s="25">
        <v>10</v>
      </c>
      <c r="I71" s="25">
        <v>30</v>
      </c>
      <c r="J71" s="34">
        <v>150000</v>
      </c>
      <c r="K71" s="34">
        <v>110000</v>
      </c>
      <c r="L71" s="34">
        <f t="shared" si="12"/>
        <v>260000</v>
      </c>
      <c r="M71" s="69">
        <v>0</v>
      </c>
      <c r="N71" s="34">
        <f t="shared" si="11"/>
        <v>260000</v>
      </c>
    </row>
    <row r="72" spans="1:16" ht="72" thickBot="1" x14ac:dyDescent="0.3">
      <c r="A72" s="25">
        <v>1</v>
      </c>
      <c r="B72" s="25" t="s">
        <v>81</v>
      </c>
      <c r="C72" s="10" t="s">
        <v>86</v>
      </c>
      <c r="D72" s="25" t="s">
        <v>42</v>
      </c>
      <c r="E72" s="25" t="s">
        <v>82</v>
      </c>
      <c r="F72" s="25" t="s">
        <v>75</v>
      </c>
      <c r="G72" s="25">
        <v>24</v>
      </c>
      <c r="H72" s="25">
        <v>10</v>
      </c>
      <c r="I72" s="25">
        <v>30</v>
      </c>
      <c r="J72" s="34">
        <v>85000</v>
      </c>
      <c r="K72" s="34">
        <v>75000</v>
      </c>
      <c r="L72" s="34">
        <f t="shared" si="12"/>
        <v>160000</v>
      </c>
      <c r="M72" s="69">
        <v>0</v>
      </c>
      <c r="N72" s="34">
        <f>M72+L72</f>
        <v>160000</v>
      </c>
    </row>
    <row r="73" spans="1:16" ht="15.75" thickBot="1" x14ac:dyDescent="0.3">
      <c r="A73" s="9">
        <f>SUM(A64:A72)</f>
        <v>9</v>
      </c>
      <c r="B73" s="115" t="s">
        <v>30</v>
      </c>
      <c r="C73" s="115"/>
      <c r="D73" s="115"/>
      <c r="E73" s="115"/>
      <c r="F73" s="115"/>
      <c r="G73" s="10">
        <f t="shared" ref="G73:L73" si="13">SUM(G64:G72)</f>
        <v>264</v>
      </c>
      <c r="H73" s="10">
        <f t="shared" si="13"/>
        <v>90</v>
      </c>
      <c r="I73" s="10">
        <f t="shared" si="13"/>
        <v>270</v>
      </c>
      <c r="J73" s="11">
        <f t="shared" si="13"/>
        <v>960000</v>
      </c>
      <c r="K73" s="11">
        <f t="shared" si="13"/>
        <v>798000</v>
      </c>
      <c r="L73" s="11">
        <f t="shared" si="13"/>
        <v>1758000</v>
      </c>
      <c r="M73" s="81">
        <f>SUM(M64:M72)</f>
        <v>0</v>
      </c>
      <c r="N73" s="11">
        <f>SUM(N64:N72)</f>
        <v>1758000</v>
      </c>
    </row>
    <row r="74" spans="1:16" ht="15.75" customHeight="1" thickBot="1" x14ac:dyDescent="0.3">
      <c r="A74" s="116" t="s">
        <v>31</v>
      </c>
      <c r="B74" s="117"/>
      <c r="C74" s="117"/>
      <c r="D74" s="117"/>
      <c r="E74" s="117"/>
      <c r="F74" s="117"/>
      <c r="G74" s="117"/>
      <c r="H74" s="42"/>
      <c r="I74" s="42"/>
      <c r="J74" s="42"/>
      <c r="K74" s="14">
        <f>0.1*K73</f>
        <v>79800</v>
      </c>
      <c r="L74" s="15">
        <f>K73*0.1</f>
        <v>79800</v>
      </c>
      <c r="M74" s="81">
        <v>0</v>
      </c>
      <c r="N74" s="16">
        <f>L74</f>
        <v>79800</v>
      </c>
    </row>
    <row r="75" spans="1:16" ht="15.75" customHeight="1" thickBot="1" x14ac:dyDescent="0.3">
      <c r="A75" s="115" t="s">
        <v>32</v>
      </c>
      <c r="B75" s="115"/>
      <c r="C75" s="115"/>
      <c r="D75" s="115"/>
      <c r="E75" s="115"/>
      <c r="F75" s="115"/>
      <c r="G75" s="115"/>
      <c r="H75" s="44"/>
      <c r="I75" s="44"/>
      <c r="J75" s="44"/>
      <c r="K75" s="18">
        <f>SUM(K73:K74)</f>
        <v>877800</v>
      </c>
      <c r="L75" s="45">
        <f>SUM(L73:L74)</f>
        <v>1837800</v>
      </c>
      <c r="M75" s="23">
        <f>SUM(M73:M74)</f>
        <v>0</v>
      </c>
      <c r="N75" s="21">
        <f>N74+N73</f>
        <v>1837800</v>
      </c>
      <c r="P75" s="79" t="s">
        <v>93</v>
      </c>
    </row>
    <row r="76" spans="1:16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6" ht="15.75" thickBot="1" x14ac:dyDescent="0.3">
      <c r="A77" s="118" t="s">
        <v>44</v>
      </c>
      <c r="B77" s="118"/>
      <c r="C77" s="118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6" ht="15.75" customHeight="1" thickBot="1" x14ac:dyDescent="0.3">
      <c r="A78" s="98" t="s">
        <v>7</v>
      </c>
      <c r="B78" s="100" t="s">
        <v>8</v>
      </c>
      <c r="C78" s="100"/>
      <c r="D78" s="102" t="s">
        <v>46</v>
      </c>
      <c r="E78" s="102" t="s">
        <v>10</v>
      </c>
      <c r="F78" s="102" t="s">
        <v>11</v>
      </c>
      <c r="G78" s="102" t="s">
        <v>167</v>
      </c>
      <c r="H78" s="102" t="s">
        <v>13</v>
      </c>
      <c r="I78" s="102"/>
      <c r="J78" s="100" t="s">
        <v>14</v>
      </c>
      <c r="K78" s="100" t="s">
        <v>15</v>
      </c>
      <c r="L78" s="109" t="s">
        <v>16</v>
      </c>
      <c r="M78" s="112" t="s">
        <v>17</v>
      </c>
      <c r="N78" s="109" t="s">
        <v>18</v>
      </c>
    </row>
    <row r="79" spans="1:16" ht="15.75" thickBot="1" x14ac:dyDescent="0.3">
      <c r="A79" s="99"/>
      <c r="B79" s="101"/>
      <c r="C79" s="101"/>
      <c r="D79" s="103"/>
      <c r="E79" s="103"/>
      <c r="F79" s="103"/>
      <c r="G79" s="105"/>
      <c r="H79" s="102" t="s">
        <v>19</v>
      </c>
      <c r="I79" s="100" t="s">
        <v>20</v>
      </c>
      <c r="J79" s="107"/>
      <c r="K79" s="107"/>
      <c r="L79" s="110"/>
      <c r="M79" s="113"/>
      <c r="N79" s="110"/>
    </row>
    <row r="80" spans="1:16" ht="15.75" thickBot="1" x14ac:dyDescent="0.3">
      <c r="A80" s="99"/>
      <c r="B80" s="2" t="s">
        <v>21</v>
      </c>
      <c r="C80" s="2" t="s">
        <v>22</v>
      </c>
      <c r="D80" s="104"/>
      <c r="E80" s="104"/>
      <c r="F80" s="104"/>
      <c r="G80" s="106"/>
      <c r="H80" s="106"/>
      <c r="I80" s="101"/>
      <c r="J80" s="108"/>
      <c r="K80" s="108"/>
      <c r="L80" s="111"/>
      <c r="M80" s="114"/>
      <c r="N80" s="111"/>
    </row>
    <row r="81" spans="1:16" ht="72" thickBot="1" x14ac:dyDescent="0.3">
      <c r="A81" s="25">
        <v>1</v>
      </c>
      <c r="B81" s="25" t="s">
        <v>145</v>
      </c>
      <c r="C81" s="24" t="s">
        <v>146</v>
      </c>
      <c r="D81" s="25" t="s">
        <v>45</v>
      </c>
      <c r="E81" s="25" t="s">
        <v>83</v>
      </c>
      <c r="F81" s="25" t="s">
        <v>84</v>
      </c>
      <c r="G81" s="25">
        <v>8</v>
      </c>
      <c r="H81" s="25">
        <v>10</v>
      </c>
      <c r="I81" s="25">
        <v>60</v>
      </c>
      <c r="J81" s="26">
        <v>25500</v>
      </c>
      <c r="K81" s="26">
        <v>0</v>
      </c>
      <c r="L81" s="27">
        <f t="shared" ref="L81:L87" si="14">J81+K81</f>
        <v>25500</v>
      </c>
      <c r="M81" s="26">
        <v>0</v>
      </c>
      <c r="N81" s="26">
        <f>M81+L81</f>
        <v>25500</v>
      </c>
    </row>
    <row r="82" spans="1:16" ht="72" thickBot="1" x14ac:dyDescent="0.3">
      <c r="A82" s="25">
        <v>1</v>
      </c>
      <c r="B82" s="25" t="s">
        <v>89</v>
      </c>
      <c r="C82" s="10" t="s">
        <v>85</v>
      </c>
      <c r="D82" s="25" t="s">
        <v>45</v>
      </c>
      <c r="E82" s="25" t="s">
        <v>83</v>
      </c>
      <c r="F82" s="25" t="s">
        <v>90</v>
      </c>
      <c r="G82" s="25">
        <v>16</v>
      </c>
      <c r="H82" s="25">
        <v>5</v>
      </c>
      <c r="I82" s="25">
        <v>35</v>
      </c>
      <c r="J82" s="26">
        <v>44000</v>
      </c>
      <c r="K82" s="26">
        <v>37200</v>
      </c>
      <c r="L82" s="27">
        <f t="shared" si="14"/>
        <v>81200</v>
      </c>
      <c r="M82" s="26">
        <v>0</v>
      </c>
      <c r="N82" s="26">
        <f t="shared" ref="N82:N87" si="15">M82+L82</f>
        <v>81200</v>
      </c>
    </row>
    <row r="83" spans="1:16" ht="72" thickBot="1" x14ac:dyDescent="0.3">
      <c r="A83" s="25">
        <v>1</v>
      </c>
      <c r="B83" s="25" t="s">
        <v>87</v>
      </c>
      <c r="C83" s="24" t="s">
        <v>86</v>
      </c>
      <c r="D83" s="25" t="s">
        <v>45</v>
      </c>
      <c r="E83" s="25" t="s">
        <v>88</v>
      </c>
      <c r="F83" s="25" t="s">
        <v>91</v>
      </c>
      <c r="G83" s="25">
        <v>24</v>
      </c>
      <c r="H83" s="25">
        <v>5</v>
      </c>
      <c r="I83" s="25">
        <v>35</v>
      </c>
      <c r="J83" s="26">
        <v>66000</v>
      </c>
      <c r="K83" s="26">
        <v>74400</v>
      </c>
      <c r="L83" s="27">
        <f t="shared" si="14"/>
        <v>140400</v>
      </c>
      <c r="M83" s="26">
        <v>0</v>
      </c>
      <c r="N83" s="26">
        <f t="shared" si="15"/>
        <v>140400</v>
      </c>
    </row>
    <row r="84" spans="1:16" ht="72" thickBot="1" x14ac:dyDescent="0.3">
      <c r="A84" s="25">
        <v>1</v>
      </c>
      <c r="B84" s="25" t="s">
        <v>99</v>
      </c>
      <c r="C84" s="24" t="s">
        <v>100</v>
      </c>
      <c r="D84" s="25" t="s">
        <v>45</v>
      </c>
      <c r="E84" s="25" t="s">
        <v>88</v>
      </c>
      <c r="F84" s="25" t="s">
        <v>51</v>
      </c>
      <c r="G84" s="25">
        <v>48</v>
      </c>
      <c r="H84" s="25">
        <v>5</v>
      </c>
      <c r="I84" s="25">
        <v>35</v>
      </c>
      <c r="J84" s="26">
        <v>132000</v>
      </c>
      <c r="K84" s="26">
        <v>111600</v>
      </c>
      <c r="L84" s="27">
        <f t="shared" ref="L84" si="16">J84+K84</f>
        <v>243600</v>
      </c>
      <c r="M84" s="26">
        <v>0</v>
      </c>
      <c r="N84" s="26">
        <f t="shared" si="15"/>
        <v>243600</v>
      </c>
    </row>
    <row r="85" spans="1:16" ht="72" thickBot="1" x14ac:dyDescent="0.3">
      <c r="A85" s="25">
        <v>1</v>
      </c>
      <c r="B85" s="25" t="s">
        <v>112</v>
      </c>
      <c r="C85" s="10" t="s">
        <v>92</v>
      </c>
      <c r="D85" s="25" t="s">
        <v>45</v>
      </c>
      <c r="E85" s="25" t="s">
        <v>97</v>
      </c>
      <c r="F85" s="25" t="s">
        <v>94</v>
      </c>
      <c r="G85" s="25">
        <v>16</v>
      </c>
      <c r="H85" s="25">
        <v>5</v>
      </c>
      <c r="I85" s="25">
        <v>35</v>
      </c>
      <c r="J85" s="26">
        <v>66000</v>
      </c>
      <c r="K85" s="26">
        <v>37200</v>
      </c>
      <c r="L85" s="27">
        <f t="shared" si="14"/>
        <v>103200</v>
      </c>
      <c r="M85" s="26">
        <v>0</v>
      </c>
      <c r="N85" s="26">
        <f t="shared" si="15"/>
        <v>103200</v>
      </c>
    </row>
    <row r="86" spans="1:16" ht="72" thickBot="1" x14ac:dyDescent="0.3">
      <c r="A86" s="25">
        <v>1</v>
      </c>
      <c r="B86" s="25" t="s">
        <v>95</v>
      </c>
      <c r="C86" s="10" t="s">
        <v>96</v>
      </c>
      <c r="D86" s="25" t="s">
        <v>45</v>
      </c>
      <c r="E86" s="25" t="s">
        <v>97</v>
      </c>
      <c r="F86" s="25" t="s">
        <v>84</v>
      </c>
      <c r="G86" s="25">
        <v>24</v>
      </c>
      <c r="H86" s="25">
        <v>5</v>
      </c>
      <c r="I86" s="25">
        <v>35</v>
      </c>
      <c r="J86" s="26">
        <v>66000</v>
      </c>
      <c r="K86" s="26">
        <v>93000</v>
      </c>
      <c r="L86" s="27">
        <f t="shared" si="14"/>
        <v>159000</v>
      </c>
      <c r="M86" s="26">
        <v>0</v>
      </c>
      <c r="N86" s="26">
        <f t="shared" si="15"/>
        <v>159000</v>
      </c>
    </row>
    <row r="87" spans="1:16" ht="72" thickBot="1" x14ac:dyDescent="0.3">
      <c r="A87" s="25">
        <v>1</v>
      </c>
      <c r="B87" s="25" t="s">
        <v>112</v>
      </c>
      <c r="C87" s="10" t="s">
        <v>92</v>
      </c>
      <c r="D87" s="25" t="s">
        <v>45</v>
      </c>
      <c r="E87" s="25" t="s">
        <v>97</v>
      </c>
      <c r="F87" s="25" t="s">
        <v>98</v>
      </c>
      <c r="G87" s="25">
        <v>16</v>
      </c>
      <c r="H87" s="25">
        <v>5</v>
      </c>
      <c r="I87" s="25">
        <v>35</v>
      </c>
      <c r="J87" s="26">
        <v>44000</v>
      </c>
      <c r="K87" s="26">
        <v>37200</v>
      </c>
      <c r="L87" s="27">
        <f t="shared" si="14"/>
        <v>81200</v>
      </c>
      <c r="M87" s="26">
        <v>0</v>
      </c>
      <c r="N87" s="26">
        <f t="shared" si="15"/>
        <v>81200</v>
      </c>
    </row>
    <row r="88" spans="1:16" ht="15.75" thickBot="1" x14ac:dyDescent="0.3">
      <c r="A88" s="9">
        <f>SUM(A81:A87)</f>
        <v>7</v>
      </c>
      <c r="B88" s="121" t="s">
        <v>30</v>
      </c>
      <c r="C88" s="121"/>
      <c r="D88" s="121"/>
      <c r="E88" s="121"/>
      <c r="F88" s="121"/>
      <c r="G88" s="10">
        <f t="shared" ref="G88:N88" si="17">SUM(G81:G87)</f>
        <v>152</v>
      </c>
      <c r="H88" s="10">
        <f t="shared" si="17"/>
        <v>40</v>
      </c>
      <c r="I88" s="10">
        <f t="shared" si="17"/>
        <v>270</v>
      </c>
      <c r="J88" s="11">
        <f t="shared" si="17"/>
        <v>443500</v>
      </c>
      <c r="K88" s="11">
        <f t="shared" si="17"/>
        <v>390600</v>
      </c>
      <c r="L88" s="11">
        <f t="shared" si="17"/>
        <v>834100</v>
      </c>
      <c r="M88" s="20">
        <f t="shared" si="17"/>
        <v>0</v>
      </c>
      <c r="N88" s="11">
        <f t="shared" si="17"/>
        <v>834100</v>
      </c>
    </row>
    <row r="89" spans="1:16" ht="15.75" thickBot="1" x14ac:dyDescent="0.3">
      <c r="A89" s="122" t="s">
        <v>31</v>
      </c>
      <c r="B89" s="123"/>
      <c r="C89" s="123"/>
      <c r="D89" s="123"/>
      <c r="E89" s="123"/>
      <c r="F89" s="123"/>
      <c r="G89" s="123"/>
      <c r="H89" s="12"/>
      <c r="I89" s="13"/>
      <c r="J89" s="13"/>
      <c r="K89" s="14">
        <f>0.1*K88</f>
        <v>39060</v>
      </c>
      <c r="L89" s="15">
        <f>K88*0.1</f>
        <v>39060</v>
      </c>
      <c r="M89" s="20">
        <v>0</v>
      </c>
      <c r="N89" s="28">
        <f>L89</f>
        <v>39060</v>
      </c>
      <c r="P89" s="79" t="s">
        <v>93</v>
      </c>
    </row>
    <row r="90" spans="1:16" ht="15.75" thickBot="1" x14ac:dyDescent="0.3">
      <c r="A90" s="124" t="s">
        <v>32</v>
      </c>
      <c r="B90" s="121"/>
      <c r="C90" s="121"/>
      <c r="D90" s="121"/>
      <c r="E90" s="121"/>
      <c r="F90" s="121"/>
      <c r="G90" s="121"/>
      <c r="H90" s="17"/>
      <c r="I90" s="17"/>
      <c r="J90" s="17"/>
      <c r="K90" s="18">
        <f>SUM(K88:K89)</f>
        <v>429660</v>
      </c>
      <c r="L90" s="19">
        <f>SUM(L88:L89)</f>
        <v>873160</v>
      </c>
      <c r="M90" s="20">
        <f>SUM(M88:M89)</f>
        <v>0</v>
      </c>
      <c r="N90" s="29">
        <f>N89+N88</f>
        <v>873160</v>
      </c>
      <c r="P90" s="79" t="s">
        <v>93</v>
      </c>
    </row>
    <row r="91" spans="1:16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6" ht="15.75" thickBot="1" x14ac:dyDescent="0.3">
      <c r="A92" s="125" t="s">
        <v>168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</row>
    <row r="93" spans="1:16" ht="15.75" customHeight="1" thickBot="1" x14ac:dyDescent="0.3">
      <c r="A93" s="98" t="s">
        <v>7</v>
      </c>
      <c r="B93" s="100" t="s">
        <v>8</v>
      </c>
      <c r="C93" s="100"/>
      <c r="D93" s="102" t="s">
        <v>46</v>
      </c>
      <c r="E93" s="102" t="s">
        <v>10</v>
      </c>
      <c r="F93" s="102" t="s">
        <v>11</v>
      </c>
      <c r="G93" s="102" t="s">
        <v>167</v>
      </c>
      <c r="H93" s="100" t="s">
        <v>13</v>
      </c>
      <c r="I93" s="100"/>
      <c r="J93" s="100" t="s">
        <v>14</v>
      </c>
      <c r="K93" s="100" t="s">
        <v>15</v>
      </c>
      <c r="L93" s="112" t="s">
        <v>16</v>
      </c>
      <c r="M93" s="112" t="s">
        <v>47</v>
      </c>
      <c r="N93" s="112" t="s">
        <v>48</v>
      </c>
    </row>
    <row r="94" spans="1:16" ht="15.75" thickBot="1" x14ac:dyDescent="0.3">
      <c r="A94" s="99"/>
      <c r="B94" s="101"/>
      <c r="C94" s="101"/>
      <c r="D94" s="103"/>
      <c r="E94" s="103"/>
      <c r="F94" s="103"/>
      <c r="G94" s="105"/>
      <c r="H94" s="100" t="s">
        <v>19</v>
      </c>
      <c r="I94" s="100" t="s">
        <v>20</v>
      </c>
      <c r="J94" s="107"/>
      <c r="K94" s="107"/>
      <c r="L94" s="113"/>
      <c r="M94" s="113"/>
      <c r="N94" s="113"/>
    </row>
    <row r="95" spans="1:16" ht="15.75" thickBot="1" x14ac:dyDescent="0.3">
      <c r="A95" s="127"/>
      <c r="B95" s="3" t="s">
        <v>49</v>
      </c>
      <c r="C95" s="30" t="s">
        <v>22</v>
      </c>
      <c r="D95" s="103"/>
      <c r="E95" s="103"/>
      <c r="F95" s="103"/>
      <c r="G95" s="105"/>
      <c r="H95" s="107"/>
      <c r="I95" s="120"/>
      <c r="J95" s="107"/>
      <c r="K95" s="107"/>
      <c r="L95" s="119"/>
      <c r="M95" s="119"/>
      <c r="N95" s="119"/>
    </row>
    <row r="96" spans="1:16" ht="86.25" thickBot="1" x14ac:dyDescent="0.3">
      <c r="A96" s="25">
        <v>1</v>
      </c>
      <c r="B96" s="25" t="s">
        <v>71</v>
      </c>
      <c r="C96" s="10" t="s">
        <v>110</v>
      </c>
      <c r="D96" s="25" t="s">
        <v>50</v>
      </c>
      <c r="E96" s="32" t="s">
        <v>103</v>
      </c>
      <c r="F96" s="32" t="s">
        <v>52</v>
      </c>
      <c r="G96" s="32">
        <v>32</v>
      </c>
      <c r="H96" s="32">
        <v>5</v>
      </c>
      <c r="I96" s="32">
        <v>30</v>
      </c>
      <c r="J96" s="33">
        <v>70000</v>
      </c>
      <c r="K96" s="33">
        <v>37440</v>
      </c>
      <c r="L96" s="27">
        <f>J96+K96</f>
        <v>107440</v>
      </c>
      <c r="M96" s="33">
        <v>0</v>
      </c>
      <c r="N96" s="34">
        <f>M96+L96</f>
        <v>107440</v>
      </c>
    </row>
    <row r="97" spans="1:16" ht="72" thickBot="1" x14ac:dyDescent="0.3">
      <c r="A97" s="25">
        <v>1</v>
      </c>
      <c r="B97" s="35" t="s">
        <v>53</v>
      </c>
      <c r="C97" s="10" t="s">
        <v>25</v>
      </c>
      <c r="D97" s="25" t="s">
        <v>50</v>
      </c>
      <c r="E97" s="32" t="s">
        <v>104</v>
      </c>
      <c r="F97" s="32" t="s">
        <v>51</v>
      </c>
      <c r="G97" s="32">
        <v>27</v>
      </c>
      <c r="H97" s="32">
        <v>5</v>
      </c>
      <c r="I97" s="32">
        <v>25</v>
      </c>
      <c r="J97" s="33">
        <v>75000</v>
      </c>
      <c r="K97" s="33">
        <v>76646</v>
      </c>
      <c r="L97" s="27">
        <f t="shared" ref="L97:L102" si="18">J97+K97</f>
        <v>151646</v>
      </c>
      <c r="M97" s="33">
        <v>100000</v>
      </c>
      <c r="N97" s="34">
        <f t="shared" ref="N97:N102" si="19">M97+L97</f>
        <v>251646</v>
      </c>
    </row>
    <row r="98" spans="1:16" ht="72" thickBot="1" x14ac:dyDescent="0.3">
      <c r="A98" s="25">
        <v>1</v>
      </c>
      <c r="B98" s="25" t="s">
        <v>111</v>
      </c>
      <c r="C98" s="10" t="s">
        <v>41</v>
      </c>
      <c r="D98" s="25" t="s">
        <v>50</v>
      </c>
      <c r="E98" s="32" t="s">
        <v>105</v>
      </c>
      <c r="F98" s="32" t="s">
        <v>107</v>
      </c>
      <c r="G98" s="32">
        <v>27</v>
      </c>
      <c r="H98" s="32">
        <v>5</v>
      </c>
      <c r="I98" s="32">
        <v>25</v>
      </c>
      <c r="J98" s="33">
        <v>70000</v>
      </c>
      <c r="K98" s="33">
        <v>61600</v>
      </c>
      <c r="L98" s="27">
        <f t="shared" si="18"/>
        <v>131600</v>
      </c>
      <c r="M98" s="33">
        <v>100000</v>
      </c>
      <c r="N98" s="34">
        <f t="shared" si="19"/>
        <v>231600</v>
      </c>
    </row>
    <row r="99" spans="1:16" ht="72" thickBot="1" x14ac:dyDescent="0.3">
      <c r="A99" s="25">
        <v>1</v>
      </c>
      <c r="B99" s="25" t="s">
        <v>112</v>
      </c>
      <c r="C99" s="10" t="s">
        <v>29</v>
      </c>
      <c r="D99" s="25" t="s">
        <v>50</v>
      </c>
      <c r="E99" s="32" t="s">
        <v>106</v>
      </c>
      <c r="F99" s="32" t="s">
        <v>51</v>
      </c>
      <c r="G99" s="32">
        <v>24</v>
      </c>
      <c r="H99" s="32">
        <v>5</v>
      </c>
      <c r="I99" s="32">
        <v>25</v>
      </c>
      <c r="J99" s="33">
        <v>75000</v>
      </c>
      <c r="K99" s="33">
        <v>43700</v>
      </c>
      <c r="L99" s="27">
        <f t="shared" si="18"/>
        <v>118700</v>
      </c>
      <c r="M99" s="33">
        <v>225000</v>
      </c>
      <c r="N99" s="34">
        <f t="shared" si="19"/>
        <v>343700</v>
      </c>
    </row>
    <row r="100" spans="1:16" ht="72" thickBot="1" x14ac:dyDescent="0.3">
      <c r="A100" s="25">
        <v>1</v>
      </c>
      <c r="B100" s="47" t="s">
        <v>143</v>
      </c>
      <c r="C100" s="10" t="s">
        <v>113</v>
      </c>
      <c r="D100" s="25" t="s">
        <v>50</v>
      </c>
      <c r="E100" s="32" t="s">
        <v>88</v>
      </c>
      <c r="F100" s="32" t="s">
        <v>107</v>
      </c>
      <c r="G100" s="32">
        <v>27</v>
      </c>
      <c r="H100" s="32">
        <v>5</v>
      </c>
      <c r="I100" s="32">
        <v>25</v>
      </c>
      <c r="J100" s="33">
        <v>50000</v>
      </c>
      <c r="K100" s="33">
        <v>34593</v>
      </c>
      <c r="L100" s="27">
        <f t="shared" si="18"/>
        <v>84593</v>
      </c>
      <c r="M100" s="39">
        <v>100000</v>
      </c>
      <c r="N100" s="34">
        <f t="shared" si="19"/>
        <v>184593</v>
      </c>
    </row>
    <row r="101" spans="1:16" ht="72" thickBot="1" x14ac:dyDescent="0.3">
      <c r="A101" s="25">
        <v>1</v>
      </c>
      <c r="B101" s="47" t="s">
        <v>143</v>
      </c>
      <c r="C101" s="10" t="s">
        <v>113</v>
      </c>
      <c r="D101" s="25" t="s">
        <v>50</v>
      </c>
      <c r="E101" s="32" t="s">
        <v>108</v>
      </c>
      <c r="F101" s="32" t="s">
        <v>109</v>
      </c>
      <c r="G101" s="32">
        <v>27</v>
      </c>
      <c r="H101" s="32">
        <v>5</v>
      </c>
      <c r="I101" s="36">
        <v>25</v>
      </c>
      <c r="J101" s="33">
        <v>50000</v>
      </c>
      <c r="K101" s="33">
        <v>34593</v>
      </c>
      <c r="L101" s="27">
        <f t="shared" si="18"/>
        <v>84593</v>
      </c>
      <c r="M101" s="39">
        <v>100000</v>
      </c>
      <c r="N101" s="34">
        <f t="shared" si="19"/>
        <v>184593</v>
      </c>
    </row>
    <row r="102" spans="1:16" ht="72" thickBot="1" x14ac:dyDescent="0.3">
      <c r="A102" s="25">
        <v>1</v>
      </c>
      <c r="B102" s="25" t="s">
        <v>87</v>
      </c>
      <c r="C102" s="10" t="s">
        <v>86</v>
      </c>
      <c r="D102" s="25" t="s">
        <v>50</v>
      </c>
      <c r="E102" s="32" t="s">
        <v>108</v>
      </c>
      <c r="F102" s="32" t="s">
        <v>109</v>
      </c>
      <c r="G102" s="37">
        <v>32</v>
      </c>
      <c r="H102" s="38">
        <v>5</v>
      </c>
      <c r="I102" s="37">
        <v>25</v>
      </c>
      <c r="J102" s="39">
        <v>70000</v>
      </c>
      <c r="K102" s="39">
        <v>76647</v>
      </c>
      <c r="L102" s="27">
        <f t="shared" si="18"/>
        <v>146647</v>
      </c>
      <c r="M102" s="39">
        <v>300000</v>
      </c>
      <c r="N102" s="34">
        <f t="shared" si="19"/>
        <v>446647</v>
      </c>
    </row>
    <row r="103" spans="1:16" ht="15.75" thickBot="1" x14ac:dyDescent="0.3">
      <c r="A103" s="9">
        <f>SUM(A96:A102)</f>
        <v>7</v>
      </c>
      <c r="B103" s="115" t="s">
        <v>30</v>
      </c>
      <c r="C103" s="115"/>
      <c r="D103" s="115"/>
      <c r="E103" s="115"/>
      <c r="F103" s="115"/>
      <c r="G103" s="10">
        <f t="shared" ref="G103:N103" si="20">SUM(G96:G102)</f>
        <v>196</v>
      </c>
      <c r="H103" s="10">
        <f t="shared" si="20"/>
        <v>35</v>
      </c>
      <c r="I103" s="10">
        <f t="shared" si="20"/>
        <v>180</v>
      </c>
      <c r="J103" s="11">
        <f t="shared" si="20"/>
        <v>460000</v>
      </c>
      <c r="K103" s="11">
        <f t="shared" si="20"/>
        <v>365219</v>
      </c>
      <c r="L103" s="11">
        <f t="shared" si="20"/>
        <v>825219</v>
      </c>
      <c r="M103" s="11">
        <f t="shared" si="20"/>
        <v>925000</v>
      </c>
      <c r="N103" s="11">
        <f t="shared" si="20"/>
        <v>1750219</v>
      </c>
    </row>
    <row r="104" spans="1:16" ht="15.75" thickBot="1" x14ac:dyDescent="0.3">
      <c r="A104" s="116" t="s">
        <v>31</v>
      </c>
      <c r="B104" s="117"/>
      <c r="C104" s="117"/>
      <c r="D104" s="117"/>
      <c r="E104" s="117"/>
      <c r="F104" s="117"/>
      <c r="G104" s="117"/>
      <c r="H104" s="42"/>
      <c r="I104" s="42"/>
      <c r="J104" s="42"/>
      <c r="K104" s="14">
        <f>0.1*K103</f>
        <v>36521.9</v>
      </c>
      <c r="L104" s="15">
        <f>+K104</f>
        <v>36521.9</v>
      </c>
      <c r="M104" s="43">
        <v>0</v>
      </c>
      <c r="N104" s="28">
        <f>L104</f>
        <v>36521.9</v>
      </c>
    </row>
    <row r="105" spans="1:16" ht="15.75" thickBot="1" x14ac:dyDescent="0.3">
      <c r="A105" s="115" t="s">
        <v>32</v>
      </c>
      <c r="B105" s="115"/>
      <c r="C105" s="115"/>
      <c r="D105" s="115"/>
      <c r="E105" s="115"/>
      <c r="F105" s="115"/>
      <c r="G105" s="115"/>
      <c r="H105" s="44"/>
      <c r="I105" s="44"/>
      <c r="J105" s="44"/>
      <c r="K105" s="18">
        <f>SUM(K103:K104)</f>
        <v>401740.9</v>
      </c>
      <c r="L105" s="45">
        <f>SUM(L103:L104)</f>
        <v>861740.9</v>
      </c>
      <c r="M105" s="23">
        <f>SUM(M103:M104)</f>
        <v>925000</v>
      </c>
      <c r="N105" s="29">
        <f>N104+N103</f>
        <v>1786740.9</v>
      </c>
      <c r="P105" s="79" t="s">
        <v>93</v>
      </c>
    </row>
    <row r="106" spans="1:16" x14ac:dyDescent="0.25">
      <c r="A106" s="60"/>
      <c r="B106" s="60"/>
      <c r="C106" s="60"/>
      <c r="D106" s="60"/>
      <c r="E106" s="60"/>
      <c r="F106" s="60"/>
      <c r="G106" s="60"/>
      <c r="H106" s="64"/>
      <c r="I106" s="64"/>
      <c r="J106" s="64"/>
      <c r="K106" s="65"/>
      <c r="L106" s="66"/>
      <c r="M106" s="67"/>
      <c r="N106" s="68"/>
    </row>
    <row r="107" spans="1:16" x14ac:dyDescent="0.25">
      <c r="A107" s="60"/>
      <c r="B107" s="60"/>
      <c r="C107" s="60"/>
      <c r="D107" s="60"/>
      <c r="E107" s="60"/>
      <c r="F107" s="60"/>
      <c r="G107" s="60"/>
      <c r="H107" s="64"/>
      <c r="I107" s="64"/>
      <c r="J107" s="64"/>
      <c r="K107" s="65"/>
      <c r="L107" s="66"/>
      <c r="M107" s="67"/>
      <c r="N107" s="68"/>
    </row>
    <row r="108" spans="1:16" x14ac:dyDescent="0.25">
      <c r="A108" s="7"/>
      <c r="B108" s="7"/>
      <c r="C108" s="7"/>
      <c r="D108" s="7"/>
      <c r="E108" s="8"/>
      <c r="F108" s="8"/>
      <c r="G108" s="8"/>
      <c r="H108" s="8"/>
      <c r="I108" s="8"/>
      <c r="J108" s="8"/>
      <c r="K108" s="46"/>
      <c r="L108" s="8"/>
      <c r="M108" s="8"/>
      <c r="N108" s="8"/>
    </row>
    <row r="109" spans="1:16" x14ac:dyDescent="0.25">
      <c r="A109" s="7"/>
      <c r="B109" s="129" t="s">
        <v>54</v>
      </c>
      <c r="C109" s="12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6" x14ac:dyDescent="0.25">
      <c r="A110" s="7"/>
      <c r="B110" s="7"/>
      <c r="C110" s="8"/>
      <c r="D110" s="8"/>
      <c r="E110" s="8"/>
      <c r="F110" s="8"/>
      <c r="G110" s="8"/>
      <c r="H110" s="8"/>
      <c r="I110" s="8"/>
      <c r="J110" s="8"/>
      <c r="K110" s="46"/>
      <c r="L110" s="8"/>
      <c r="M110" s="8"/>
      <c r="N110" s="8"/>
    </row>
    <row r="111" spans="1:16" x14ac:dyDescent="0.25">
      <c r="A111" s="7"/>
      <c r="B111" s="128" t="s">
        <v>55</v>
      </c>
      <c r="C111" s="128"/>
      <c r="D111" s="56">
        <f>+A40+A56+A73+A88+A103-A81-A55-A54-A33</f>
        <v>34</v>
      </c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6" x14ac:dyDescent="0.25">
      <c r="A112" s="7"/>
      <c r="B112" s="56" t="s">
        <v>139</v>
      </c>
      <c r="C112" s="56"/>
      <c r="D112" s="56">
        <v>1</v>
      </c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x14ac:dyDescent="0.25">
      <c r="A113" s="7"/>
      <c r="B113" s="56" t="s">
        <v>142</v>
      </c>
      <c r="C113" s="56"/>
      <c r="D113" s="56">
        <v>2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x14ac:dyDescent="0.25">
      <c r="A114" s="7"/>
      <c r="B114" s="128" t="s">
        <v>147</v>
      </c>
      <c r="C114" s="128"/>
      <c r="D114" s="56">
        <v>1</v>
      </c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x14ac:dyDescent="0.25">
      <c r="A115" s="7"/>
      <c r="B115" s="128" t="s">
        <v>56</v>
      </c>
      <c r="C115" s="128"/>
      <c r="D115" s="56">
        <f>+I40+I56+I73+I88+I103</f>
        <v>972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x14ac:dyDescent="0.25">
      <c r="A116" s="7"/>
      <c r="B116" s="57" t="s">
        <v>57</v>
      </c>
      <c r="C116" s="58"/>
      <c r="D116" s="56">
        <f>+H40+H56+H73+H88+H103-35</f>
        <v>290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x14ac:dyDescent="0.25">
      <c r="A117" s="7"/>
      <c r="B117" s="57" t="s">
        <v>166</v>
      </c>
      <c r="C117" s="58"/>
      <c r="D117" s="71">
        <v>35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x14ac:dyDescent="0.25">
      <c r="A118" s="7"/>
      <c r="B118" s="57" t="s">
        <v>58</v>
      </c>
      <c r="C118" s="58"/>
      <c r="D118" s="56">
        <f>+G40+G56+G73+G88+G103</f>
        <v>814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x14ac:dyDescent="0.25">
      <c r="A119" s="7"/>
      <c r="B119" s="57" t="s">
        <v>59</v>
      </c>
      <c r="C119" s="58"/>
      <c r="D119" s="59">
        <f>+N42+N58+N75+N90+N105</f>
        <v>6771320.9000000004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x14ac:dyDescent="0.25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</sheetData>
  <mergeCells count="100">
    <mergeCell ref="B115:C115"/>
    <mergeCell ref="H93:I93"/>
    <mergeCell ref="J93:J95"/>
    <mergeCell ref="K93:K95"/>
    <mergeCell ref="L93:L95"/>
    <mergeCell ref="B103:F103"/>
    <mergeCell ref="A104:G104"/>
    <mergeCell ref="A105:G105"/>
    <mergeCell ref="B109:C109"/>
    <mergeCell ref="B111:C111"/>
    <mergeCell ref="B114:C114"/>
    <mergeCell ref="B88:F88"/>
    <mergeCell ref="A89:G89"/>
    <mergeCell ref="A90:G90"/>
    <mergeCell ref="A92:N92"/>
    <mergeCell ref="A93:A95"/>
    <mergeCell ref="B93:C94"/>
    <mergeCell ref="D93:D95"/>
    <mergeCell ref="E93:E95"/>
    <mergeCell ref="F93:F95"/>
    <mergeCell ref="G93:G95"/>
    <mergeCell ref="L78:L80"/>
    <mergeCell ref="M78:M80"/>
    <mergeCell ref="M93:M95"/>
    <mergeCell ref="N93:N95"/>
    <mergeCell ref="H94:H95"/>
    <mergeCell ref="I94:I95"/>
    <mergeCell ref="N78:N80"/>
    <mergeCell ref="H79:H80"/>
    <mergeCell ref="I79:I80"/>
    <mergeCell ref="H78:I78"/>
    <mergeCell ref="J78:J80"/>
    <mergeCell ref="K78:K80"/>
    <mergeCell ref="B73:F73"/>
    <mergeCell ref="A74:G74"/>
    <mergeCell ref="A75:G75"/>
    <mergeCell ref="A77:C77"/>
    <mergeCell ref="A78:A80"/>
    <mergeCell ref="B78:C79"/>
    <mergeCell ref="D78:D80"/>
    <mergeCell ref="E78:E80"/>
    <mergeCell ref="F78:F80"/>
    <mergeCell ref="G78:G80"/>
    <mergeCell ref="B56:F56"/>
    <mergeCell ref="A57:G57"/>
    <mergeCell ref="A58:G58"/>
    <mergeCell ref="A60:N60"/>
    <mergeCell ref="A61:A63"/>
    <mergeCell ref="B61:C62"/>
    <mergeCell ref="D61:D63"/>
    <mergeCell ref="E61:E63"/>
    <mergeCell ref="F61:F63"/>
    <mergeCell ref="G61:G63"/>
    <mergeCell ref="H61:I61"/>
    <mergeCell ref="J61:J63"/>
    <mergeCell ref="K61:K63"/>
    <mergeCell ref="L61:L63"/>
    <mergeCell ref="M61:M63"/>
    <mergeCell ref="N61:N63"/>
    <mergeCell ref="H62:H63"/>
    <mergeCell ref="I62:I63"/>
    <mergeCell ref="N45:N47"/>
    <mergeCell ref="H46:H47"/>
    <mergeCell ref="I46:I47"/>
    <mergeCell ref="B40:F40"/>
    <mergeCell ref="A41:G41"/>
    <mergeCell ref="A42:G42"/>
    <mergeCell ref="A44:N44"/>
    <mergeCell ref="A45:A47"/>
    <mergeCell ref="B45:C46"/>
    <mergeCell ref="D45:D47"/>
    <mergeCell ref="E45:E47"/>
    <mergeCell ref="F45:F47"/>
    <mergeCell ref="G45:G47"/>
    <mergeCell ref="H45:I45"/>
    <mergeCell ref="J45:J47"/>
    <mergeCell ref="K45:K47"/>
    <mergeCell ref="L45:L47"/>
    <mergeCell ref="M45:M47"/>
    <mergeCell ref="A29:N29"/>
    <mergeCell ref="A30:A32"/>
    <mergeCell ref="B30:C31"/>
    <mergeCell ref="D30:D32"/>
    <mergeCell ref="E30:E32"/>
    <mergeCell ref="F30:F32"/>
    <mergeCell ref="G30:G32"/>
    <mergeCell ref="H30:I30"/>
    <mergeCell ref="J30:J32"/>
    <mergeCell ref="K30:K32"/>
    <mergeCell ref="L30:L32"/>
    <mergeCell ref="M30:M32"/>
    <mergeCell ref="N30:N32"/>
    <mergeCell ref="H31:H32"/>
    <mergeCell ref="I31:I32"/>
    <mergeCell ref="A7:N7"/>
    <mergeCell ref="A1:N1"/>
    <mergeCell ref="A2:N2"/>
    <mergeCell ref="A3:N3"/>
    <mergeCell ref="A5:N5"/>
    <mergeCell ref="A6:N6"/>
  </mergeCells>
  <pageMargins left="0.25" right="0.25" top="0.75" bottom="0.75" header="0.3" footer="0.3"/>
  <pageSetup paperSize="5" scale="80" orientation="landscape" r:id="rId1"/>
  <rowBreaks count="6" manualBreakCount="6">
    <brk id="27" max="13" man="1"/>
    <brk id="42" max="16383" man="1"/>
    <brk id="58" max="13" man="1"/>
    <brk id="75" max="16383" man="1"/>
    <brk id="90" max="16383" man="1"/>
    <brk id="106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53032-5BF6-47A5-ADF7-14F299AA94CE}">
  <dimension ref="A1:N112"/>
  <sheetViews>
    <sheetView topLeftCell="A100" zoomScaleNormal="100" workbookViewId="0">
      <selection activeCell="P92" sqref="P92"/>
    </sheetView>
  </sheetViews>
  <sheetFormatPr baseColWidth="10" defaultRowHeight="15" x14ac:dyDescent="0.25"/>
  <cols>
    <col min="1" max="1" width="4.7109375" customWidth="1"/>
    <col min="2" max="2" width="17.140625" customWidth="1"/>
    <col min="3" max="3" width="27" bestFit="1" customWidth="1"/>
    <col min="4" max="4" width="16.5703125" customWidth="1"/>
    <col min="6" max="6" width="13.85546875" customWidth="1"/>
    <col min="7" max="7" width="12.85546875" customWidth="1"/>
    <col min="8" max="8" width="12.140625" customWidth="1"/>
    <col min="9" max="9" width="12.42578125" customWidth="1"/>
    <col min="10" max="10" width="14.140625" customWidth="1"/>
    <col min="11" max="11" width="14.85546875" customWidth="1"/>
    <col min="12" max="12" width="15.85546875" customWidth="1"/>
    <col min="13" max="13" width="15" customWidth="1"/>
    <col min="14" max="14" width="17.28515625" customWidth="1"/>
  </cols>
  <sheetData>
    <row r="1" spans="1:14" ht="18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8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8" customHeight="1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18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8" customHeight="1" x14ac:dyDescent="0.25">
      <c r="A5" s="95" t="s">
        <v>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18" x14ac:dyDescent="0.25">
      <c r="A6" s="96" t="s">
        <v>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 ht="18" customHeight="1" x14ac:dyDescent="0.25">
      <c r="A7" s="93" t="s">
        <v>61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4" ht="18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8" x14ac:dyDescent="0.25">
      <c r="A9" s="72" t="s">
        <v>148</v>
      </c>
      <c r="B9" s="73"/>
      <c r="C9" s="73"/>
      <c r="D9" s="73"/>
      <c r="E9" s="73"/>
      <c r="F9" s="73"/>
      <c r="G9" s="73"/>
      <c r="H9" s="74"/>
      <c r="I9" s="74"/>
      <c r="J9" s="74"/>
      <c r="K9" s="74"/>
      <c r="L9" s="74"/>
      <c r="M9" s="74"/>
      <c r="N9" s="74"/>
    </row>
    <row r="10" spans="1:14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spans="1:14" x14ac:dyDescent="0.25">
      <c r="A11" s="75" t="s">
        <v>149</v>
      </c>
      <c r="B11" s="76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  <row r="12" spans="1:14" x14ac:dyDescent="0.25">
      <c r="A12" s="75"/>
      <c r="B12" s="76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14" x14ac:dyDescent="0.25">
      <c r="A13" s="74" t="s">
        <v>150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</row>
    <row r="14" spans="1:14" x14ac:dyDescent="0.25">
      <c r="A14" s="74" t="s">
        <v>151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4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</row>
    <row r="16" spans="1:14" x14ac:dyDescent="0.25">
      <c r="A16" s="74" t="s">
        <v>152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pans="1:14" x14ac:dyDescent="0.25">
      <c r="A17" s="74" t="s">
        <v>153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pans="1:14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pans="1:14" x14ac:dyDescent="0.25">
      <c r="A19" s="74" t="s">
        <v>154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spans="1:14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pans="1:14" x14ac:dyDescent="0.25">
      <c r="A21" s="74" t="s">
        <v>155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spans="1:14" x14ac:dyDescent="0.25">
      <c r="A22" s="74" t="s">
        <v>156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</row>
    <row r="23" spans="1:14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</row>
    <row r="24" spans="1:14" x14ac:dyDescent="0.25">
      <c r="A24" s="76" t="s">
        <v>157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</row>
    <row r="25" spans="1:14" x14ac:dyDescent="0.25">
      <c r="A25" s="76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spans="1:14" x14ac:dyDescent="0.25">
      <c r="A26" s="74" t="s">
        <v>158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</row>
    <row r="27" spans="1:14" ht="18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18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18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18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18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8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18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18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18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8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8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18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18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18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18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ht="29.25" customHeight="1" x14ac:dyDescent="0.25">
      <c r="A42" s="130" t="s">
        <v>5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</row>
    <row r="43" spans="1:14" ht="18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6.5" customHeight="1" x14ac:dyDescent="0.25">
      <c r="A44" s="97" t="s">
        <v>6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</row>
    <row r="45" spans="1:14" ht="16.5" customHeight="1" thickBot="1" x14ac:dyDescent="0.3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</row>
    <row r="46" spans="1:14" ht="15.75" customHeight="1" thickBot="1" x14ac:dyDescent="0.3">
      <c r="A46" s="98" t="s">
        <v>7</v>
      </c>
      <c r="B46" s="100" t="s">
        <v>8</v>
      </c>
      <c r="C46" s="100"/>
      <c r="D46" s="102" t="s">
        <v>9</v>
      </c>
      <c r="E46" s="102" t="s">
        <v>10</v>
      </c>
      <c r="F46" s="102" t="s">
        <v>11</v>
      </c>
      <c r="G46" s="102" t="s">
        <v>167</v>
      </c>
      <c r="H46" s="102" t="s">
        <v>13</v>
      </c>
      <c r="I46" s="102"/>
      <c r="J46" s="100" t="s">
        <v>14</v>
      </c>
      <c r="K46" s="100" t="s">
        <v>15</v>
      </c>
      <c r="L46" s="109" t="s">
        <v>16</v>
      </c>
      <c r="M46" s="112" t="s">
        <v>17</v>
      </c>
      <c r="N46" s="109" t="s">
        <v>18</v>
      </c>
    </row>
    <row r="47" spans="1:14" ht="15.75" customHeight="1" thickBot="1" x14ac:dyDescent="0.3">
      <c r="A47" s="99"/>
      <c r="B47" s="101"/>
      <c r="C47" s="101"/>
      <c r="D47" s="103"/>
      <c r="E47" s="103"/>
      <c r="F47" s="103"/>
      <c r="G47" s="105"/>
      <c r="H47" s="102" t="s">
        <v>19</v>
      </c>
      <c r="I47" s="100" t="s">
        <v>20</v>
      </c>
      <c r="J47" s="107"/>
      <c r="K47" s="107"/>
      <c r="L47" s="110"/>
      <c r="M47" s="113"/>
      <c r="N47" s="110"/>
    </row>
    <row r="48" spans="1:14" ht="15.75" thickBot="1" x14ac:dyDescent="0.3">
      <c r="A48" s="99"/>
      <c r="B48" s="88" t="s">
        <v>21</v>
      </c>
      <c r="C48" s="88" t="s">
        <v>22</v>
      </c>
      <c r="D48" s="104"/>
      <c r="E48" s="104"/>
      <c r="F48" s="104"/>
      <c r="G48" s="106"/>
      <c r="H48" s="106"/>
      <c r="I48" s="101"/>
      <c r="J48" s="108"/>
      <c r="K48" s="108"/>
      <c r="L48" s="111"/>
      <c r="M48" s="114"/>
      <c r="N48" s="111"/>
    </row>
    <row r="49" spans="1:14" ht="37.5" customHeight="1" thickBot="1" x14ac:dyDescent="0.3">
      <c r="A49" s="25">
        <v>1</v>
      </c>
      <c r="B49" s="25" t="s">
        <v>123</v>
      </c>
      <c r="C49" s="84" t="s">
        <v>141</v>
      </c>
      <c r="D49" s="25" t="s">
        <v>23</v>
      </c>
      <c r="E49" s="25" t="s">
        <v>83</v>
      </c>
      <c r="F49" s="25" t="s">
        <v>24</v>
      </c>
      <c r="G49" s="25">
        <v>0</v>
      </c>
      <c r="H49" s="25">
        <v>0</v>
      </c>
      <c r="I49" s="25">
        <v>0</v>
      </c>
      <c r="J49" s="26">
        <v>0</v>
      </c>
      <c r="K49" s="26">
        <v>0</v>
      </c>
      <c r="L49" s="26">
        <f>J49+K49</f>
        <v>0</v>
      </c>
      <c r="M49" s="26">
        <v>300000</v>
      </c>
      <c r="N49" s="34">
        <f>+L49+M49</f>
        <v>300000</v>
      </c>
    </row>
    <row r="50" spans="1:14" ht="75.75" customHeight="1" thickBot="1" x14ac:dyDescent="0.3">
      <c r="A50" s="25">
        <v>1</v>
      </c>
      <c r="B50" s="25" t="s">
        <v>26</v>
      </c>
      <c r="C50" s="84" t="s">
        <v>27</v>
      </c>
      <c r="D50" s="25" t="s">
        <v>23</v>
      </c>
      <c r="E50" s="25" t="s">
        <v>115</v>
      </c>
      <c r="F50" s="25" t="s">
        <v>118</v>
      </c>
      <c r="G50" s="25">
        <v>16</v>
      </c>
      <c r="H50" s="25">
        <v>5</v>
      </c>
      <c r="I50" s="25">
        <v>30</v>
      </c>
      <c r="J50" s="26">
        <v>50000</v>
      </c>
      <c r="K50" s="26">
        <v>27400</v>
      </c>
      <c r="L50" s="26">
        <f>J50+K50</f>
        <v>77400</v>
      </c>
      <c r="M50" s="26">
        <v>0</v>
      </c>
      <c r="N50" s="34">
        <f t="shared" ref="N50:N51" si="0">+L50+M50</f>
        <v>77400</v>
      </c>
    </row>
    <row r="51" spans="1:14" ht="72" thickBot="1" x14ac:dyDescent="0.3">
      <c r="A51" s="25">
        <v>1</v>
      </c>
      <c r="B51" s="85" t="s">
        <v>114</v>
      </c>
      <c r="C51" s="84" t="s">
        <v>25</v>
      </c>
      <c r="D51" s="25" t="s">
        <v>23</v>
      </c>
      <c r="E51" s="25" t="s">
        <v>104</v>
      </c>
      <c r="F51" s="25" t="s">
        <v>119</v>
      </c>
      <c r="G51" s="25">
        <v>24</v>
      </c>
      <c r="H51" s="25">
        <v>20</v>
      </c>
      <c r="I51" s="25">
        <v>10</v>
      </c>
      <c r="J51" s="26">
        <v>75000</v>
      </c>
      <c r="K51" s="26">
        <v>57700</v>
      </c>
      <c r="L51" s="26">
        <f t="shared" ref="L51" si="1">J51+K51</f>
        <v>132700</v>
      </c>
      <c r="M51" s="26">
        <v>100000</v>
      </c>
      <c r="N51" s="34">
        <f t="shared" si="0"/>
        <v>232700</v>
      </c>
    </row>
    <row r="52" spans="1:14" ht="16.5" customHeight="1" thickBot="1" x14ac:dyDescent="0.3">
      <c r="A52" s="9">
        <f>SUM(A49:A51)</f>
        <v>3</v>
      </c>
      <c r="B52" s="115" t="s">
        <v>30</v>
      </c>
      <c r="C52" s="115"/>
      <c r="D52" s="115"/>
      <c r="E52" s="115"/>
      <c r="F52" s="115"/>
      <c r="G52" s="84">
        <f>SUM(G49:G51)</f>
        <v>40</v>
      </c>
      <c r="H52" s="84">
        <f>SUM(H49:H51)</f>
        <v>25</v>
      </c>
      <c r="I52" s="84">
        <f>SUM(I49:I51)</f>
        <v>40</v>
      </c>
      <c r="J52" s="11">
        <f>SUM(J49:J51)</f>
        <v>125000</v>
      </c>
      <c r="K52" s="11">
        <f>SUM(K49:K51)</f>
        <v>85100</v>
      </c>
      <c r="L52" s="11">
        <f>SUM(L49:L51)</f>
        <v>210100</v>
      </c>
      <c r="M52" s="11">
        <f>SUM(M49:M51)</f>
        <v>400000</v>
      </c>
      <c r="N52" s="11">
        <f>SUM(N49:N51)</f>
        <v>610100</v>
      </c>
    </row>
    <row r="53" spans="1:14" ht="15.75" customHeight="1" thickBot="1" x14ac:dyDescent="0.3">
      <c r="A53" s="116" t="s">
        <v>31</v>
      </c>
      <c r="B53" s="117"/>
      <c r="C53" s="117"/>
      <c r="D53" s="117"/>
      <c r="E53" s="117"/>
      <c r="F53" s="117"/>
      <c r="G53" s="117"/>
      <c r="H53" s="42"/>
      <c r="I53" s="42"/>
      <c r="J53" s="42"/>
      <c r="K53" s="14">
        <f>0.1*K52</f>
        <v>8510</v>
      </c>
      <c r="L53" s="15">
        <f>K52*0.1</f>
        <v>8510</v>
      </c>
      <c r="M53" s="43">
        <v>0</v>
      </c>
      <c r="N53" s="28">
        <f>L53</f>
        <v>8510</v>
      </c>
    </row>
    <row r="54" spans="1:14" ht="15.75" customHeight="1" thickBot="1" x14ac:dyDescent="0.3">
      <c r="A54" s="115" t="s">
        <v>32</v>
      </c>
      <c r="B54" s="115"/>
      <c r="C54" s="115"/>
      <c r="D54" s="115"/>
      <c r="E54" s="115"/>
      <c r="F54" s="115"/>
      <c r="G54" s="115"/>
      <c r="H54" s="44"/>
      <c r="I54" s="44"/>
      <c r="J54" s="44"/>
      <c r="K54" s="18">
        <f>SUM(K52:K53)</f>
        <v>93610</v>
      </c>
      <c r="L54" s="45">
        <f>SUM(L52:L53)</f>
        <v>218610</v>
      </c>
      <c r="M54" s="23">
        <f>SUM(M52:M53)</f>
        <v>400000</v>
      </c>
      <c r="N54" s="29">
        <f>N53+N52</f>
        <v>618610</v>
      </c>
    </row>
    <row r="55" spans="1:1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80" t="s">
        <v>93</v>
      </c>
      <c r="M55" s="7"/>
      <c r="N55" s="7"/>
    </row>
    <row r="56" spans="1:14" ht="15.75" x14ac:dyDescent="0.25">
      <c r="A56" s="97" t="s">
        <v>33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</row>
    <row r="57" spans="1:14" ht="16.5" thickBot="1" x14ac:dyDescent="0.3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</row>
    <row r="58" spans="1:14" ht="15.75" thickBot="1" x14ac:dyDescent="0.3">
      <c r="A58" s="98" t="s">
        <v>7</v>
      </c>
      <c r="B58" s="100" t="s">
        <v>8</v>
      </c>
      <c r="C58" s="100"/>
      <c r="D58" s="102" t="s">
        <v>46</v>
      </c>
      <c r="E58" s="102" t="s">
        <v>10</v>
      </c>
      <c r="F58" s="102" t="s">
        <v>11</v>
      </c>
      <c r="G58" s="102" t="s">
        <v>167</v>
      </c>
      <c r="H58" s="102" t="s">
        <v>13</v>
      </c>
      <c r="I58" s="102"/>
      <c r="J58" s="100" t="s">
        <v>14</v>
      </c>
      <c r="K58" s="100" t="s">
        <v>15</v>
      </c>
      <c r="L58" s="109" t="s">
        <v>16</v>
      </c>
      <c r="M58" s="112" t="s">
        <v>17</v>
      </c>
      <c r="N58" s="109" t="s">
        <v>18</v>
      </c>
    </row>
    <row r="59" spans="1:14" ht="15.75" thickBot="1" x14ac:dyDescent="0.3">
      <c r="A59" s="99"/>
      <c r="B59" s="101"/>
      <c r="C59" s="101"/>
      <c r="D59" s="103"/>
      <c r="E59" s="103"/>
      <c r="F59" s="103"/>
      <c r="G59" s="105"/>
      <c r="H59" s="102" t="s">
        <v>19</v>
      </c>
      <c r="I59" s="100" t="s">
        <v>20</v>
      </c>
      <c r="J59" s="107"/>
      <c r="K59" s="107"/>
      <c r="L59" s="110"/>
      <c r="M59" s="113"/>
      <c r="N59" s="110"/>
    </row>
    <row r="60" spans="1:14" ht="15.75" customHeight="1" thickBot="1" x14ac:dyDescent="0.3">
      <c r="A60" s="99"/>
      <c r="B60" s="88" t="s">
        <v>21</v>
      </c>
      <c r="C60" s="88" t="s">
        <v>22</v>
      </c>
      <c r="D60" s="104"/>
      <c r="E60" s="104"/>
      <c r="F60" s="104"/>
      <c r="G60" s="106"/>
      <c r="H60" s="106"/>
      <c r="I60" s="101"/>
      <c r="J60" s="108"/>
      <c r="K60" s="108"/>
      <c r="L60" s="111"/>
      <c r="M60" s="114"/>
      <c r="N60" s="111"/>
    </row>
    <row r="61" spans="1:14" ht="71.25" customHeight="1" thickBot="1" x14ac:dyDescent="0.3">
      <c r="A61" s="25">
        <v>1</v>
      </c>
      <c r="B61" s="85" t="s">
        <v>36</v>
      </c>
      <c r="C61" s="84" t="s">
        <v>37</v>
      </c>
      <c r="D61" s="51" t="s">
        <v>35</v>
      </c>
      <c r="E61" s="25" t="s">
        <v>124</v>
      </c>
      <c r="F61" s="25" t="s">
        <v>133</v>
      </c>
      <c r="G61" s="25">
        <v>12</v>
      </c>
      <c r="H61" s="25">
        <v>2</v>
      </c>
      <c r="I61" s="25">
        <v>38</v>
      </c>
      <c r="J61" s="26">
        <v>33600</v>
      </c>
      <c r="K61" s="26">
        <v>51100</v>
      </c>
      <c r="L61" s="26">
        <f>+J61+K61</f>
        <v>84700</v>
      </c>
      <c r="M61" s="26">
        <v>0</v>
      </c>
      <c r="N61" s="26">
        <f>+L61+M61</f>
        <v>84700</v>
      </c>
    </row>
    <row r="62" spans="1:14" ht="72" thickBot="1" x14ac:dyDescent="0.3">
      <c r="A62" s="25">
        <v>1</v>
      </c>
      <c r="B62" s="85" t="s">
        <v>36</v>
      </c>
      <c r="C62" s="84" t="s">
        <v>37</v>
      </c>
      <c r="D62" s="51" t="s">
        <v>35</v>
      </c>
      <c r="E62" s="25" t="s">
        <v>125</v>
      </c>
      <c r="F62" s="25" t="s">
        <v>134</v>
      </c>
      <c r="G62" s="25">
        <v>12</v>
      </c>
      <c r="H62" s="25">
        <v>2</v>
      </c>
      <c r="I62" s="25">
        <v>28</v>
      </c>
      <c r="J62" s="26">
        <v>29400</v>
      </c>
      <c r="K62" s="26">
        <v>40000</v>
      </c>
      <c r="L62" s="26">
        <f t="shared" ref="L62" si="2">+J62+K62</f>
        <v>69400</v>
      </c>
      <c r="M62" s="26">
        <v>0</v>
      </c>
      <c r="N62" s="26">
        <f t="shared" ref="N62" si="3">+L62+M62</f>
        <v>69400</v>
      </c>
    </row>
    <row r="63" spans="1:14" ht="15.75" thickBot="1" x14ac:dyDescent="0.3">
      <c r="A63" s="9">
        <f>SUM(A61:A62)</f>
        <v>2</v>
      </c>
      <c r="B63" s="115" t="s">
        <v>30</v>
      </c>
      <c r="C63" s="115"/>
      <c r="D63" s="115"/>
      <c r="E63" s="115"/>
      <c r="F63" s="115"/>
      <c r="G63" s="84">
        <f>SUM(G61:G62)</f>
        <v>24</v>
      </c>
      <c r="H63" s="84">
        <f>SUM(H61:H62)</f>
        <v>4</v>
      </c>
      <c r="I63" s="84">
        <f>SUM(I61:I62)</f>
        <v>66</v>
      </c>
      <c r="J63" s="54">
        <f>SUM(J61:J62)</f>
        <v>63000</v>
      </c>
      <c r="K63" s="54">
        <f>SUM(K61:K62)</f>
        <v>91100</v>
      </c>
      <c r="L63" s="54">
        <f>SUM(L61:L62)</f>
        <v>154100</v>
      </c>
      <c r="M63" s="54">
        <f>SUM(M61:M62)</f>
        <v>0</v>
      </c>
      <c r="N63" s="54">
        <f>SUM(N61:N62)</f>
        <v>154100</v>
      </c>
    </row>
    <row r="64" spans="1:14" ht="18.75" customHeight="1" thickBot="1" x14ac:dyDescent="0.3">
      <c r="A64" s="116" t="s">
        <v>31</v>
      </c>
      <c r="B64" s="117"/>
      <c r="C64" s="117"/>
      <c r="D64" s="117"/>
      <c r="E64" s="117"/>
      <c r="F64" s="117"/>
      <c r="G64" s="117"/>
      <c r="H64" s="40"/>
      <c r="I64" s="40"/>
      <c r="J64" s="40"/>
      <c r="K64" s="54">
        <f>+K63*0.1</f>
        <v>9110</v>
      </c>
      <c r="L64" s="22">
        <f>+K64</f>
        <v>9110</v>
      </c>
      <c r="M64" s="22" t="s">
        <v>39</v>
      </c>
      <c r="N64" s="22">
        <f>+L64</f>
        <v>9110</v>
      </c>
    </row>
    <row r="65" spans="1:14" ht="16.5" customHeight="1" thickBot="1" x14ac:dyDescent="0.3">
      <c r="A65" s="115" t="s">
        <v>32</v>
      </c>
      <c r="B65" s="115"/>
      <c r="C65" s="115"/>
      <c r="D65" s="115"/>
      <c r="E65" s="115"/>
      <c r="F65" s="115"/>
      <c r="G65" s="115"/>
      <c r="H65" s="41"/>
      <c r="I65" s="41"/>
      <c r="J65" s="41"/>
      <c r="K65" s="54">
        <f>SUM(K63:K64)</f>
        <v>100210</v>
      </c>
      <c r="L65" s="22">
        <f>SUM(L63:L64)</f>
        <v>163210</v>
      </c>
      <c r="M65" s="22">
        <f>SUM(M63:M64)</f>
        <v>0</v>
      </c>
      <c r="N65" s="22">
        <f>SUM(N63:N64)</f>
        <v>163210</v>
      </c>
    </row>
    <row r="66" spans="1:14" x14ac:dyDescent="0.25">
      <c r="A66" s="60"/>
      <c r="B66" s="60"/>
      <c r="C66" s="60"/>
      <c r="D66" s="60"/>
      <c r="E66" s="60"/>
      <c r="F66" s="60"/>
      <c r="G66" s="60"/>
      <c r="H66" s="61"/>
      <c r="I66" s="61"/>
      <c r="J66" s="61"/>
      <c r="K66" s="62"/>
      <c r="L66" s="63"/>
      <c r="M66" s="63"/>
      <c r="N66" s="63"/>
    </row>
    <row r="67" spans="1:14" ht="15.75" customHeight="1" x14ac:dyDescent="0.25">
      <c r="A67" s="97" t="s">
        <v>40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</row>
    <row r="68" spans="1:14" ht="15.75" customHeight="1" thickBot="1" x14ac:dyDescent="0.3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</row>
    <row r="69" spans="1:14" ht="15.75" customHeight="1" thickBot="1" x14ac:dyDescent="0.3">
      <c r="A69" s="98" t="s">
        <v>7</v>
      </c>
      <c r="B69" s="100" t="s">
        <v>8</v>
      </c>
      <c r="C69" s="100"/>
      <c r="D69" s="102" t="s">
        <v>46</v>
      </c>
      <c r="E69" s="102" t="s">
        <v>10</v>
      </c>
      <c r="F69" s="102" t="s">
        <v>11</v>
      </c>
      <c r="G69" s="102" t="s">
        <v>12</v>
      </c>
      <c r="H69" s="102" t="s">
        <v>13</v>
      </c>
      <c r="I69" s="102"/>
      <c r="J69" s="100" t="s">
        <v>14</v>
      </c>
      <c r="K69" s="100" t="s">
        <v>15</v>
      </c>
      <c r="L69" s="109" t="s">
        <v>16</v>
      </c>
      <c r="M69" s="112" t="s">
        <v>17</v>
      </c>
      <c r="N69" s="109" t="s">
        <v>18</v>
      </c>
    </row>
    <row r="70" spans="1:14" ht="15.75" thickBot="1" x14ac:dyDescent="0.3">
      <c r="A70" s="99"/>
      <c r="B70" s="101"/>
      <c r="C70" s="101"/>
      <c r="D70" s="103"/>
      <c r="E70" s="103"/>
      <c r="F70" s="103"/>
      <c r="G70" s="105"/>
      <c r="H70" s="102" t="s">
        <v>19</v>
      </c>
      <c r="I70" s="100" t="s">
        <v>20</v>
      </c>
      <c r="J70" s="107"/>
      <c r="K70" s="107"/>
      <c r="L70" s="110"/>
      <c r="M70" s="113"/>
      <c r="N70" s="110"/>
    </row>
    <row r="71" spans="1:14" ht="15.75" thickBot="1" x14ac:dyDescent="0.3">
      <c r="A71" s="99"/>
      <c r="B71" s="88" t="s">
        <v>21</v>
      </c>
      <c r="C71" s="88" t="s">
        <v>22</v>
      </c>
      <c r="D71" s="104"/>
      <c r="E71" s="104"/>
      <c r="F71" s="104"/>
      <c r="G71" s="106"/>
      <c r="H71" s="106"/>
      <c r="I71" s="101"/>
      <c r="J71" s="108"/>
      <c r="K71" s="108"/>
      <c r="L71" s="111"/>
      <c r="M71" s="114"/>
      <c r="N71" s="111"/>
    </row>
    <row r="72" spans="1:14" ht="76.5" customHeight="1" thickBot="1" x14ac:dyDescent="0.3">
      <c r="A72" s="25">
        <v>1</v>
      </c>
      <c r="B72" s="25" t="s">
        <v>62</v>
      </c>
      <c r="C72" s="84" t="s">
        <v>41</v>
      </c>
      <c r="D72" s="25" t="s">
        <v>42</v>
      </c>
      <c r="E72" s="25" t="s">
        <v>63</v>
      </c>
      <c r="F72" s="25" t="s">
        <v>43</v>
      </c>
      <c r="G72" s="25">
        <v>24</v>
      </c>
      <c r="H72" s="25">
        <v>10</v>
      </c>
      <c r="I72" s="25">
        <v>30</v>
      </c>
      <c r="J72" s="34">
        <v>85000</v>
      </c>
      <c r="K72" s="34">
        <v>75000</v>
      </c>
      <c r="L72" s="34">
        <f>J72+K72</f>
        <v>160000</v>
      </c>
      <c r="M72" s="69">
        <v>0</v>
      </c>
      <c r="N72" s="34">
        <f>M72+L72</f>
        <v>160000</v>
      </c>
    </row>
    <row r="73" spans="1:14" ht="76.5" customHeight="1" thickBot="1" x14ac:dyDescent="0.3">
      <c r="A73" s="25">
        <v>1</v>
      </c>
      <c r="B73" s="25" t="s">
        <v>112</v>
      </c>
      <c r="C73" s="84" t="s">
        <v>29</v>
      </c>
      <c r="D73" s="25" t="s">
        <v>42</v>
      </c>
      <c r="E73" s="25" t="s">
        <v>65</v>
      </c>
      <c r="F73" s="25" t="s">
        <v>43</v>
      </c>
      <c r="G73" s="25">
        <v>24</v>
      </c>
      <c r="H73" s="25">
        <v>10</v>
      </c>
      <c r="I73" s="25">
        <v>30</v>
      </c>
      <c r="J73" s="34">
        <v>85000</v>
      </c>
      <c r="K73" s="34">
        <v>75000</v>
      </c>
      <c r="L73" s="34">
        <f>J73+K73</f>
        <v>160000</v>
      </c>
      <c r="M73" s="69">
        <v>0</v>
      </c>
      <c r="N73" s="34">
        <f t="shared" ref="N73:N74" si="4">M73+L73</f>
        <v>160000</v>
      </c>
    </row>
    <row r="74" spans="1:14" ht="89.25" customHeight="1" thickBot="1" x14ac:dyDescent="0.3">
      <c r="A74" s="25">
        <v>1</v>
      </c>
      <c r="B74" s="25" t="s">
        <v>66</v>
      </c>
      <c r="C74" s="84" t="s">
        <v>101</v>
      </c>
      <c r="D74" s="25" t="s">
        <v>42</v>
      </c>
      <c r="E74" s="25" t="s">
        <v>67</v>
      </c>
      <c r="F74" s="25" t="s">
        <v>68</v>
      </c>
      <c r="G74" s="25">
        <v>40</v>
      </c>
      <c r="H74" s="25">
        <v>10</v>
      </c>
      <c r="I74" s="25">
        <v>30</v>
      </c>
      <c r="J74" s="34">
        <v>150000</v>
      </c>
      <c r="K74" s="34">
        <v>110000</v>
      </c>
      <c r="L74" s="34">
        <f>K74+J74</f>
        <v>260000</v>
      </c>
      <c r="M74" s="69">
        <v>0</v>
      </c>
      <c r="N74" s="34">
        <f t="shared" si="4"/>
        <v>260000</v>
      </c>
    </row>
    <row r="75" spans="1:14" ht="15.75" thickBot="1" x14ac:dyDescent="0.3">
      <c r="A75" s="9">
        <f>SUM(A72:A74)</f>
        <v>3</v>
      </c>
      <c r="B75" s="115" t="s">
        <v>30</v>
      </c>
      <c r="C75" s="115"/>
      <c r="D75" s="115"/>
      <c r="E75" s="115"/>
      <c r="F75" s="115"/>
      <c r="G75" s="84">
        <f>SUM(G72:G74)</f>
        <v>88</v>
      </c>
      <c r="H75" s="84">
        <f>SUM(H72:H74)</f>
        <v>30</v>
      </c>
      <c r="I75" s="84">
        <f>SUM(I72:I74)</f>
        <v>90</v>
      </c>
      <c r="J75" s="11">
        <f>SUM(J72:J74)</f>
        <v>320000</v>
      </c>
      <c r="K75" s="11">
        <f>SUM(K72:K74)</f>
        <v>260000</v>
      </c>
      <c r="L75" s="11">
        <f>SUM(L72:L74)</f>
        <v>580000</v>
      </c>
      <c r="M75" s="81">
        <f>SUM(M72:M74)</f>
        <v>0</v>
      </c>
      <c r="N75" s="11">
        <f>SUM(N72:N74)</f>
        <v>580000</v>
      </c>
    </row>
    <row r="76" spans="1:14" ht="15.75" thickBot="1" x14ac:dyDescent="0.3">
      <c r="A76" s="116" t="s">
        <v>31</v>
      </c>
      <c r="B76" s="117"/>
      <c r="C76" s="117"/>
      <c r="D76" s="117"/>
      <c r="E76" s="117"/>
      <c r="F76" s="117"/>
      <c r="G76" s="117"/>
      <c r="H76" s="42"/>
      <c r="I76" s="42"/>
      <c r="J76" s="42"/>
      <c r="K76" s="14">
        <f>0.1*K75</f>
        <v>26000</v>
      </c>
      <c r="L76" s="15">
        <f>K75*0.1</f>
        <v>26000</v>
      </c>
      <c r="M76" s="81">
        <v>0</v>
      </c>
      <c r="N76" s="16">
        <f>L76</f>
        <v>26000</v>
      </c>
    </row>
    <row r="77" spans="1:14" ht="15.75" thickBot="1" x14ac:dyDescent="0.3">
      <c r="A77" s="115" t="s">
        <v>32</v>
      </c>
      <c r="B77" s="115"/>
      <c r="C77" s="115"/>
      <c r="D77" s="115"/>
      <c r="E77" s="115"/>
      <c r="F77" s="115"/>
      <c r="G77" s="115"/>
      <c r="H77" s="44"/>
      <c r="I77" s="44"/>
      <c r="J77" s="44"/>
      <c r="K77" s="18">
        <f>SUM(K75:K76)</f>
        <v>286000</v>
      </c>
      <c r="L77" s="45">
        <f>SUM(L75:L76)</f>
        <v>606000</v>
      </c>
      <c r="M77" s="23">
        <f>SUM(M75:M76)</f>
        <v>0</v>
      </c>
      <c r="N77" s="21">
        <f>N76+N75</f>
        <v>606000</v>
      </c>
    </row>
    <row r="78" spans="1:14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5.75" customHeight="1" x14ac:dyDescent="0.25">
      <c r="A79" s="133" t="s">
        <v>44</v>
      </c>
      <c r="B79" s="133"/>
      <c r="C79" s="133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5.75" customHeight="1" thickBot="1" x14ac:dyDescent="0.3">
      <c r="A80" s="89"/>
      <c r="B80" s="132"/>
      <c r="C80" s="132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5.75" customHeight="1" thickBot="1" x14ac:dyDescent="0.3">
      <c r="A81" s="98" t="s">
        <v>7</v>
      </c>
      <c r="B81" s="100" t="s">
        <v>8</v>
      </c>
      <c r="C81" s="100"/>
      <c r="D81" s="102" t="s">
        <v>46</v>
      </c>
      <c r="E81" s="102" t="s">
        <v>10</v>
      </c>
      <c r="F81" s="102" t="s">
        <v>11</v>
      </c>
      <c r="G81" s="102" t="s">
        <v>167</v>
      </c>
      <c r="H81" s="102" t="s">
        <v>13</v>
      </c>
      <c r="I81" s="102"/>
      <c r="J81" s="100" t="s">
        <v>14</v>
      </c>
      <c r="K81" s="100" t="s">
        <v>15</v>
      </c>
      <c r="L81" s="109" t="s">
        <v>16</v>
      </c>
      <c r="M81" s="112" t="s">
        <v>17</v>
      </c>
      <c r="N81" s="109" t="s">
        <v>18</v>
      </c>
    </row>
    <row r="82" spans="1:14" ht="15.75" customHeight="1" thickBot="1" x14ac:dyDescent="0.3">
      <c r="A82" s="99"/>
      <c r="B82" s="101"/>
      <c r="C82" s="101"/>
      <c r="D82" s="103"/>
      <c r="E82" s="103"/>
      <c r="F82" s="103"/>
      <c r="G82" s="105"/>
      <c r="H82" s="102" t="s">
        <v>19</v>
      </c>
      <c r="I82" s="100" t="s">
        <v>20</v>
      </c>
      <c r="J82" s="107"/>
      <c r="K82" s="107"/>
      <c r="L82" s="110"/>
      <c r="M82" s="113"/>
      <c r="N82" s="110"/>
    </row>
    <row r="83" spans="1:14" ht="15.75" thickBot="1" x14ac:dyDescent="0.3">
      <c r="A83" s="99"/>
      <c r="B83" s="88" t="s">
        <v>21</v>
      </c>
      <c r="C83" s="88" t="s">
        <v>22</v>
      </c>
      <c r="D83" s="104"/>
      <c r="E83" s="104"/>
      <c r="F83" s="104"/>
      <c r="G83" s="106"/>
      <c r="H83" s="106"/>
      <c r="I83" s="101"/>
      <c r="J83" s="108"/>
      <c r="K83" s="108"/>
      <c r="L83" s="111"/>
      <c r="M83" s="114"/>
      <c r="N83" s="111"/>
    </row>
    <row r="84" spans="1:14" ht="72" thickBot="1" x14ac:dyDescent="0.3">
      <c r="A84" s="25">
        <v>1</v>
      </c>
      <c r="B84" s="25" t="s">
        <v>145</v>
      </c>
      <c r="C84" s="24" t="s">
        <v>146</v>
      </c>
      <c r="D84" s="25" t="s">
        <v>45</v>
      </c>
      <c r="E84" s="25" t="s">
        <v>83</v>
      </c>
      <c r="F84" s="25" t="s">
        <v>84</v>
      </c>
      <c r="G84" s="25">
        <v>8</v>
      </c>
      <c r="H84" s="25">
        <v>10</v>
      </c>
      <c r="I84" s="25">
        <v>60</v>
      </c>
      <c r="J84" s="26">
        <v>25500</v>
      </c>
      <c r="K84" s="26">
        <v>0</v>
      </c>
      <c r="L84" s="27">
        <f t="shared" ref="L84:L85" si="5">J84+K84</f>
        <v>25500</v>
      </c>
      <c r="M84" s="26">
        <v>0</v>
      </c>
      <c r="N84" s="26">
        <f>M84+L84</f>
        <v>25500</v>
      </c>
    </row>
    <row r="85" spans="1:14" ht="72" thickBot="1" x14ac:dyDescent="0.3">
      <c r="A85" s="25">
        <v>1</v>
      </c>
      <c r="B85" s="25" t="s">
        <v>89</v>
      </c>
      <c r="C85" s="84" t="s">
        <v>85</v>
      </c>
      <c r="D85" s="25" t="s">
        <v>45</v>
      </c>
      <c r="E85" s="25" t="s">
        <v>83</v>
      </c>
      <c r="F85" s="25" t="s">
        <v>90</v>
      </c>
      <c r="G85" s="25">
        <v>16</v>
      </c>
      <c r="H85" s="25">
        <v>5</v>
      </c>
      <c r="I85" s="25">
        <v>35</v>
      </c>
      <c r="J85" s="26">
        <v>44000</v>
      </c>
      <c r="K85" s="26">
        <v>37200</v>
      </c>
      <c r="L85" s="27">
        <f t="shared" si="5"/>
        <v>81200</v>
      </c>
      <c r="M85" s="26">
        <v>0</v>
      </c>
      <c r="N85" s="26">
        <f t="shared" ref="N85" si="6">M85+L85</f>
        <v>81200</v>
      </c>
    </row>
    <row r="86" spans="1:14" ht="15.75" thickBot="1" x14ac:dyDescent="0.3">
      <c r="A86" s="9">
        <f>SUM(A84:A85)</f>
        <v>2</v>
      </c>
      <c r="B86" s="121" t="s">
        <v>30</v>
      </c>
      <c r="C86" s="121"/>
      <c r="D86" s="121"/>
      <c r="E86" s="121"/>
      <c r="F86" s="121"/>
      <c r="G86" s="84">
        <f>SUM(G84:G85)</f>
        <v>24</v>
      </c>
      <c r="H86" s="84">
        <f>SUM(H84:H85)</f>
        <v>15</v>
      </c>
      <c r="I86" s="84">
        <f>SUM(I84:I85)</f>
        <v>95</v>
      </c>
      <c r="J86" s="11">
        <f>SUM(J84:J85)</f>
        <v>69500</v>
      </c>
      <c r="K86" s="11">
        <f>SUM(K84:K85)</f>
        <v>37200</v>
      </c>
      <c r="L86" s="11">
        <f>SUM(L84:L85)</f>
        <v>106700</v>
      </c>
      <c r="M86" s="20">
        <f>SUM(M84:M85)</f>
        <v>0</v>
      </c>
      <c r="N86" s="11">
        <f>SUM(N84:N85)</f>
        <v>106700</v>
      </c>
    </row>
    <row r="87" spans="1:14" ht="15.75" thickBot="1" x14ac:dyDescent="0.3">
      <c r="A87" s="122" t="s">
        <v>31</v>
      </c>
      <c r="B87" s="123"/>
      <c r="C87" s="123"/>
      <c r="D87" s="123"/>
      <c r="E87" s="123"/>
      <c r="F87" s="123"/>
      <c r="G87" s="123"/>
      <c r="H87" s="12"/>
      <c r="I87" s="13"/>
      <c r="J87" s="13"/>
      <c r="K87" s="14">
        <f>0.1*K86</f>
        <v>3720</v>
      </c>
      <c r="L87" s="15">
        <f>K86*0.1</f>
        <v>3720</v>
      </c>
      <c r="M87" s="20">
        <v>0</v>
      </c>
      <c r="N87" s="28">
        <f>L87</f>
        <v>3720</v>
      </c>
    </row>
    <row r="88" spans="1:14" ht="15.75" thickBot="1" x14ac:dyDescent="0.3">
      <c r="A88" s="124" t="s">
        <v>32</v>
      </c>
      <c r="B88" s="121"/>
      <c r="C88" s="121"/>
      <c r="D88" s="121"/>
      <c r="E88" s="121"/>
      <c r="F88" s="121"/>
      <c r="G88" s="121"/>
      <c r="H88" s="17"/>
      <c r="I88" s="17"/>
      <c r="J88" s="17"/>
      <c r="K88" s="18">
        <f>SUM(K86:K87)</f>
        <v>40920</v>
      </c>
      <c r="L88" s="19">
        <f>SUM(L86:L87)</f>
        <v>110420</v>
      </c>
      <c r="M88" s="20">
        <f>SUM(M86:M87)</f>
        <v>0</v>
      </c>
      <c r="N88" s="29">
        <f>N87+N86</f>
        <v>110420</v>
      </c>
    </row>
    <row r="89" spans="1:14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x14ac:dyDescent="0.25">
      <c r="A90" s="125" t="s">
        <v>168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</row>
    <row r="91" spans="1:14" ht="15.75" thickBot="1" x14ac:dyDescent="0.3">
      <c r="A91" s="86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</row>
    <row r="92" spans="1:14" ht="15.75" thickBot="1" x14ac:dyDescent="0.3">
      <c r="A92" s="98" t="s">
        <v>7</v>
      </c>
      <c r="B92" s="100" t="s">
        <v>8</v>
      </c>
      <c r="C92" s="100"/>
      <c r="D92" s="102" t="s">
        <v>46</v>
      </c>
      <c r="E92" s="102" t="s">
        <v>10</v>
      </c>
      <c r="F92" s="102" t="s">
        <v>11</v>
      </c>
      <c r="G92" s="102" t="s">
        <v>167</v>
      </c>
      <c r="H92" s="100" t="s">
        <v>13</v>
      </c>
      <c r="I92" s="100"/>
      <c r="J92" s="100" t="s">
        <v>14</v>
      </c>
      <c r="K92" s="100" t="s">
        <v>15</v>
      </c>
      <c r="L92" s="112" t="s">
        <v>16</v>
      </c>
      <c r="M92" s="112" t="s">
        <v>47</v>
      </c>
      <c r="N92" s="112" t="s">
        <v>48</v>
      </c>
    </row>
    <row r="93" spans="1:14" ht="15.75" thickBot="1" x14ac:dyDescent="0.3">
      <c r="A93" s="99"/>
      <c r="B93" s="101"/>
      <c r="C93" s="101"/>
      <c r="D93" s="103"/>
      <c r="E93" s="103"/>
      <c r="F93" s="103"/>
      <c r="G93" s="105"/>
      <c r="H93" s="100" t="s">
        <v>19</v>
      </c>
      <c r="I93" s="100" t="s">
        <v>20</v>
      </c>
      <c r="J93" s="107"/>
      <c r="K93" s="107"/>
      <c r="L93" s="113"/>
      <c r="M93" s="113"/>
      <c r="N93" s="113"/>
    </row>
    <row r="94" spans="1:14" ht="15.75" thickBot="1" x14ac:dyDescent="0.3">
      <c r="A94" s="127"/>
      <c r="B94" s="83" t="s">
        <v>49</v>
      </c>
      <c r="C94" s="83" t="s">
        <v>22</v>
      </c>
      <c r="D94" s="103"/>
      <c r="E94" s="103"/>
      <c r="F94" s="103"/>
      <c r="G94" s="105"/>
      <c r="H94" s="107"/>
      <c r="I94" s="120"/>
      <c r="J94" s="107"/>
      <c r="K94" s="107"/>
      <c r="L94" s="119"/>
      <c r="M94" s="119"/>
      <c r="N94" s="119"/>
    </row>
    <row r="95" spans="1:14" ht="86.25" thickBot="1" x14ac:dyDescent="0.3">
      <c r="A95" s="25">
        <v>1</v>
      </c>
      <c r="B95" s="25" t="s">
        <v>71</v>
      </c>
      <c r="C95" s="84" t="s">
        <v>110</v>
      </c>
      <c r="D95" s="25" t="s">
        <v>50</v>
      </c>
      <c r="E95" s="32" t="s">
        <v>103</v>
      </c>
      <c r="F95" s="32" t="s">
        <v>52</v>
      </c>
      <c r="G95" s="32">
        <v>32</v>
      </c>
      <c r="H95" s="32">
        <v>5</v>
      </c>
      <c r="I95" s="32">
        <v>30</v>
      </c>
      <c r="J95" s="33">
        <v>70000</v>
      </c>
      <c r="K95" s="33">
        <v>37440</v>
      </c>
      <c r="L95" s="27">
        <f>J95+K95</f>
        <v>107440</v>
      </c>
      <c r="M95" s="33">
        <v>0</v>
      </c>
      <c r="N95" s="34">
        <f>M95+L95</f>
        <v>107440</v>
      </c>
    </row>
    <row r="96" spans="1:14" ht="72" thickBot="1" x14ac:dyDescent="0.3">
      <c r="A96" s="25">
        <v>1</v>
      </c>
      <c r="B96" s="35" t="s">
        <v>53</v>
      </c>
      <c r="C96" s="84" t="s">
        <v>25</v>
      </c>
      <c r="D96" s="25" t="s">
        <v>50</v>
      </c>
      <c r="E96" s="32" t="s">
        <v>104</v>
      </c>
      <c r="F96" s="32" t="s">
        <v>51</v>
      </c>
      <c r="G96" s="32">
        <v>27</v>
      </c>
      <c r="H96" s="32">
        <v>5</v>
      </c>
      <c r="I96" s="32">
        <v>25</v>
      </c>
      <c r="J96" s="33">
        <v>75000</v>
      </c>
      <c r="K96" s="33">
        <v>76646</v>
      </c>
      <c r="L96" s="27">
        <f t="shared" ref="L96" si="7">J96+K96</f>
        <v>151646</v>
      </c>
      <c r="M96" s="33">
        <v>100000</v>
      </c>
      <c r="N96" s="34">
        <f t="shared" ref="N96" si="8">M96+L96</f>
        <v>251646</v>
      </c>
    </row>
    <row r="97" spans="1:14" ht="15.75" thickBot="1" x14ac:dyDescent="0.3">
      <c r="A97" s="9">
        <f>SUM(A95:A96)</f>
        <v>2</v>
      </c>
      <c r="B97" s="115" t="s">
        <v>30</v>
      </c>
      <c r="C97" s="115"/>
      <c r="D97" s="115"/>
      <c r="E97" s="115"/>
      <c r="F97" s="115"/>
      <c r="G97" s="84">
        <f>SUM(G95:G96)</f>
        <v>59</v>
      </c>
      <c r="H97" s="84">
        <f>SUM(H95:H96)</f>
        <v>10</v>
      </c>
      <c r="I97" s="84">
        <f>SUM(I95:I96)</f>
        <v>55</v>
      </c>
      <c r="J97" s="11">
        <f>SUM(J95:J96)</f>
        <v>145000</v>
      </c>
      <c r="K97" s="11">
        <f>SUM(K95:K96)</f>
        <v>114086</v>
      </c>
      <c r="L97" s="11">
        <f>SUM(L95:L96)</f>
        <v>259086</v>
      </c>
      <c r="M97" s="11">
        <f>SUM(M95:M96)</f>
        <v>100000</v>
      </c>
      <c r="N97" s="11">
        <f>SUM(N95:N96)</f>
        <v>359086</v>
      </c>
    </row>
    <row r="98" spans="1:14" ht="15.75" thickBot="1" x14ac:dyDescent="0.3">
      <c r="A98" s="116" t="s">
        <v>31</v>
      </c>
      <c r="B98" s="117"/>
      <c r="C98" s="117"/>
      <c r="D98" s="117"/>
      <c r="E98" s="117"/>
      <c r="F98" s="117"/>
      <c r="G98" s="117"/>
      <c r="H98" s="42"/>
      <c r="I98" s="42"/>
      <c r="J98" s="42"/>
      <c r="K98" s="14">
        <f>0.1*K97</f>
        <v>11408.6</v>
      </c>
      <c r="L98" s="15">
        <f>+K98</f>
        <v>11408.6</v>
      </c>
      <c r="M98" s="43">
        <v>0</v>
      </c>
      <c r="N98" s="28">
        <f>L98</f>
        <v>11408.6</v>
      </c>
    </row>
    <row r="99" spans="1:14" ht="15.75" thickBot="1" x14ac:dyDescent="0.3">
      <c r="A99" s="115" t="s">
        <v>32</v>
      </c>
      <c r="B99" s="115"/>
      <c r="C99" s="115"/>
      <c r="D99" s="115"/>
      <c r="E99" s="115"/>
      <c r="F99" s="115"/>
      <c r="G99" s="115"/>
      <c r="H99" s="44"/>
      <c r="I99" s="44"/>
      <c r="J99" s="44"/>
      <c r="K99" s="18">
        <f>SUM(K97:K98)</f>
        <v>125494.6</v>
      </c>
      <c r="L99" s="45">
        <f>SUM(L97:L98)</f>
        <v>270494.59999999998</v>
      </c>
      <c r="M99" s="23">
        <f>SUM(M97:M98)</f>
        <v>100000</v>
      </c>
      <c r="N99" s="29">
        <f>N98+N97</f>
        <v>370494.6</v>
      </c>
    </row>
    <row r="100" spans="1:14" x14ac:dyDescent="0.25">
      <c r="A100" s="60"/>
      <c r="B100" s="60"/>
      <c r="C100" s="60"/>
      <c r="D100" s="60"/>
      <c r="E100" s="60"/>
      <c r="F100" s="60"/>
      <c r="G100" s="60"/>
      <c r="H100" s="64"/>
      <c r="I100" s="64"/>
      <c r="J100" s="64"/>
      <c r="K100" s="65"/>
      <c r="L100" s="66"/>
      <c r="M100" s="67"/>
      <c r="N100" s="68"/>
    </row>
    <row r="101" spans="1:14" x14ac:dyDescent="0.25">
      <c r="A101" s="60"/>
      <c r="B101" s="60"/>
      <c r="C101" s="60"/>
      <c r="D101" s="60"/>
      <c r="E101" s="60"/>
      <c r="F101" s="60"/>
      <c r="G101" s="60"/>
      <c r="H101" s="64"/>
      <c r="I101" s="64"/>
      <c r="J101" s="64"/>
      <c r="K101" s="65"/>
      <c r="L101" s="66"/>
      <c r="M101" s="67"/>
      <c r="N101" s="68"/>
    </row>
    <row r="102" spans="1:14" x14ac:dyDescent="0.25">
      <c r="A102" s="7"/>
      <c r="B102" s="7"/>
      <c r="C102" s="7"/>
      <c r="D102" s="7"/>
      <c r="E102" s="8"/>
      <c r="F102" s="8"/>
      <c r="G102" s="8"/>
      <c r="H102" s="8"/>
      <c r="I102" s="8"/>
      <c r="J102" s="8"/>
      <c r="K102" s="46"/>
      <c r="L102" s="8"/>
      <c r="M102" s="8"/>
      <c r="N102" s="8"/>
    </row>
    <row r="103" spans="1:14" x14ac:dyDescent="0.25">
      <c r="A103" s="7"/>
      <c r="B103" s="129" t="s">
        <v>169</v>
      </c>
      <c r="C103" s="12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x14ac:dyDescent="0.25">
      <c r="A104" s="7"/>
      <c r="B104" s="7"/>
      <c r="C104" s="8"/>
      <c r="D104" s="8"/>
      <c r="E104" s="8"/>
      <c r="F104" s="8"/>
      <c r="G104" s="8"/>
      <c r="H104" s="8"/>
      <c r="I104" s="8"/>
      <c r="J104" s="8"/>
      <c r="K104" s="46"/>
      <c r="L104" s="8"/>
      <c r="M104" s="8"/>
      <c r="N104" s="8"/>
    </row>
    <row r="105" spans="1:14" x14ac:dyDescent="0.25">
      <c r="A105" s="7"/>
      <c r="B105" s="128" t="s">
        <v>55</v>
      </c>
      <c r="C105" s="128"/>
      <c r="D105" s="82">
        <f>+A52+A63+A75+A86+A97-A84-A49</f>
        <v>10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x14ac:dyDescent="0.25">
      <c r="A106" s="7"/>
      <c r="B106" s="82" t="s">
        <v>142</v>
      </c>
      <c r="C106" s="82"/>
      <c r="D106" s="82">
        <v>1</v>
      </c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x14ac:dyDescent="0.25">
      <c r="A107" s="7"/>
      <c r="B107" s="128" t="s">
        <v>147</v>
      </c>
      <c r="C107" s="128"/>
      <c r="D107" s="82">
        <v>1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x14ac:dyDescent="0.25">
      <c r="A108" s="7"/>
      <c r="B108" s="128" t="s">
        <v>56</v>
      </c>
      <c r="C108" s="128"/>
      <c r="D108" s="82">
        <f>+I52+I63+I75+I86+I97</f>
        <v>346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x14ac:dyDescent="0.25">
      <c r="A109" s="7"/>
      <c r="B109" s="57" t="s">
        <v>57</v>
      </c>
      <c r="C109" s="58"/>
      <c r="D109" s="82">
        <f>+H52+H63+H75+H86+H97</f>
        <v>84</v>
      </c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x14ac:dyDescent="0.25">
      <c r="A110" s="7"/>
      <c r="B110" s="57" t="s">
        <v>58</v>
      </c>
      <c r="C110" s="58"/>
      <c r="D110" s="82">
        <f>+G52+G63+G75+G86+G97</f>
        <v>235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x14ac:dyDescent="0.25">
      <c r="A111" s="7"/>
      <c r="B111" s="57" t="s">
        <v>59</v>
      </c>
      <c r="C111" s="58"/>
      <c r="D111" s="59">
        <f>+N54+N65+N77+N88+N99</f>
        <v>1868734.6</v>
      </c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x14ac:dyDescent="0.25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</sheetData>
  <mergeCells count="101">
    <mergeCell ref="B97:F97"/>
    <mergeCell ref="A98:G98"/>
    <mergeCell ref="A99:G99"/>
    <mergeCell ref="B103:C103"/>
    <mergeCell ref="B105:C105"/>
    <mergeCell ref="B107:C107"/>
    <mergeCell ref="B108:C108"/>
    <mergeCell ref="A76:G76"/>
    <mergeCell ref="A77:G77"/>
    <mergeCell ref="A79:C79"/>
    <mergeCell ref="B86:F86"/>
    <mergeCell ref="A87:G87"/>
    <mergeCell ref="A88:G88"/>
    <mergeCell ref="A90:N90"/>
    <mergeCell ref="A92:A94"/>
    <mergeCell ref="B92:C93"/>
    <mergeCell ref="D92:D94"/>
    <mergeCell ref="E92:E94"/>
    <mergeCell ref="F92:F94"/>
    <mergeCell ref="G92:G94"/>
    <mergeCell ref="H92:I92"/>
    <mergeCell ref="J92:J94"/>
    <mergeCell ref="K92:K94"/>
    <mergeCell ref="L92:L94"/>
    <mergeCell ref="M92:M94"/>
    <mergeCell ref="N92:N94"/>
    <mergeCell ref="H93:H94"/>
    <mergeCell ref="I93:I94"/>
    <mergeCell ref="B63:F63"/>
    <mergeCell ref="A64:G64"/>
    <mergeCell ref="A65:G65"/>
    <mergeCell ref="A67:N67"/>
    <mergeCell ref="A69:A71"/>
    <mergeCell ref="B69:C70"/>
    <mergeCell ref="D69:D71"/>
    <mergeCell ref="E69:E71"/>
    <mergeCell ref="F69:F71"/>
    <mergeCell ref="G69:G71"/>
    <mergeCell ref="H69:I69"/>
    <mergeCell ref="J69:J71"/>
    <mergeCell ref="K69:K71"/>
    <mergeCell ref="L69:L71"/>
    <mergeCell ref="M69:M71"/>
    <mergeCell ref="N69:N71"/>
    <mergeCell ref="H70:H71"/>
    <mergeCell ref="I70:I71"/>
    <mergeCell ref="A56:N56"/>
    <mergeCell ref="A58:A60"/>
    <mergeCell ref="B58:C59"/>
    <mergeCell ref="D58:D60"/>
    <mergeCell ref="E58:E60"/>
    <mergeCell ref="F58:F60"/>
    <mergeCell ref="G58:G60"/>
    <mergeCell ref="H58:I58"/>
    <mergeCell ref="J58:J60"/>
    <mergeCell ref="K58:K60"/>
    <mergeCell ref="L58:L60"/>
    <mergeCell ref="M58:M60"/>
    <mergeCell ref="N58:N60"/>
    <mergeCell ref="H59:H60"/>
    <mergeCell ref="I59:I60"/>
    <mergeCell ref="A42:N42"/>
    <mergeCell ref="A1:N1"/>
    <mergeCell ref="A2:N2"/>
    <mergeCell ref="A3:N3"/>
    <mergeCell ref="A5:N5"/>
    <mergeCell ref="A6:N6"/>
    <mergeCell ref="A7:N7"/>
    <mergeCell ref="A44:N44"/>
    <mergeCell ref="A46:A48"/>
    <mergeCell ref="B46:C47"/>
    <mergeCell ref="D46:D48"/>
    <mergeCell ref="E46:E48"/>
    <mergeCell ref="F46:F48"/>
    <mergeCell ref="G46:G48"/>
    <mergeCell ref="H46:I46"/>
    <mergeCell ref="J46:J48"/>
    <mergeCell ref="K46:K48"/>
    <mergeCell ref="L46:L48"/>
    <mergeCell ref="M46:M48"/>
    <mergeCell ref="N46:N48"/>
    <mergeCell ref="H47:H48"/>
    <mergeCell ref="I47:I48"/>
    <mergeCell ref="B52:F52"/>
    <mergeCell ref="A53:G53"/>
    <mergeCell ref="A54:G54"/>
    <mergeCell ref="A81:A83"/>
    <mergeCell ref="B81:C82"/>
    <mergeCell ref="D81:D83"/>
    <mergeCell ref="E81:E83"/>
    <mergeCell ref="F81:F83"/>
    <mergeCell ref="G81:G83"/>
    <mergeCell ref="H81:I81"/>
    <mergeCell ref="J81:J83"/>
    <mergeCell ref="K81:K83"/>
    <mergeCell ref="L81:L83"/>
    <mergeCell ref="M81:M83"/>
    <mergeCell ref="N81:N83"/>
    <mergeCell ref="H82:H83"/>
    <mergeCell ref="I82:I83"/>
    <mergeCell ref="B75:F75"/>
  </mergeCells>
  <pageMargins left="0.23622047244094491" right="0.23622047244094491" top="0.74803149606299213" bottom="0.74803149606299213" header="0.31496062992125984" footer="0.31496062992125984"/>
  <pageSetup paperSize="5" scale="80" orientation="landscape" r:id="rId1"/>
  <rowBreaks count="4" manualBreakCount="4">
    <brk id="54" max="13" man="1"/>
    <brk id="65" max="13" man="1"/>
    <brk id="77" max="13" man="1"/>
    <brk id="88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998A-1736-495D-A313-82B21918D3EC}">
  <dimension ref="A1:N91"/>
  <sheetViews>
    <sheetView topLeftCell="C79" workbookViewId="0">
      <selection activeCell="D90" sqref="D90"/>
    </sheetView>
  </sheetViews>
  <sheetFormatPr baseColWidth="10" defaultRowHeight="15" x14ac:dyDescent="0.25"/>
  <cols>
    <col min="1" max="1" width="4.7109375" customWidth="1"/>
    <col min="2" max="2" width="15.28515625" customWidth="1"/>
    <col min="3" max="3" width="27" bestFit="1" customWidth="1"/>
    <col min="4" max="4" width="16.5703125" customWidth="1"/>
    <col min="6" max="6" width="12.5703125" customWidth="1"/>
    <col min="7" max="7" width="12.85546875" customWidth="1"/>
    <col min="8" max="8" width="12.140625" customWidth="1"/>
    <col min="9" max="9" width="12.42578125" customWidth="1"/>
    <col min="10" max="10" width="14.140625" customWidth="1"/>
    <col min="11" max="12" width="14.85546875" customWidth="1"/>
    <col min="13" max="13" width="14" customWidth="1"/>
    <col min="14" max="14" width="17.28515625" customWidth="1"/>
  </cols>
  <sheetData>
    <row r="1" spans="1:14" ht="18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ht="18" customHeight="1" x14ac:dyDescent="0.25">
      <c r="A2" s="95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8" customHeight="1" x14ac:dyDescent="0.25">
      <c r="A3" s="96" t="s">
        <v>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18" x14ac:dyDescent="0.25">
      <c r="A4" s="93" t="s">
        <v>170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4" ht="18" customHeigh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ht="30" customHeight="1" x14ac:dyDescent="0.25">
      <c r="A6" s="72" t="s">
        <v>148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4"/>
    </row>
    <row r="7" spans="1:14" ht="18" customHeight="1" x14ac:dyDescent="0.25">
      <c r="A7" s="75"/>
      <c r="B7" s="76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4"/>
    </row>
    <row r="8" spans="1:14" ht="18" x14ac:dyDescent="0.25">
      <c r="A8" s="75" t="s">
        <v>149</v>
      </c>
      <c r="B8" s="76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4"/>
    </row>
    <row r="9" spans="1:14" ht="18" x14ac:dyDescent="0.2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4"/>
    </row>
    <row r="10" spans="1:14" ht="18" x14ac:dyDescent="0.25">
      <c r="A10" s="74" t="s">
        <v>159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4"/>
    </row>
    <row r="11" spans="1:14" ht="18" x14ac:dyDescent="0.25">
      <c r="A11" s="74" t="s">
        <v>151</v>
      </c>
      <c r="B11" s="74"/>
      <c r="C11" s="74"/>
      <c r="D11" s="74"/>
      <c r="G11" s="74"/>
      <c r="H11" s="74"/>
      <c r="I11" s="74"/>
      <c r="J11" s="74"/>
      <c r="K11" s="74"/>
      <c r="L11" s="74"/>
      <c r="M11" s="74"/>
      <c r="N11" s="4"/>
    </row>
    <row r="12" spans="1:14" ht="18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4"/>
    </row>
    <row r="13" spans="1:14" ht="18" x14ac:dyDescent="0.25">
      <c r="A13" s="74" t="s">
        <v>160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4"/>
    </row>
    <row r="14" spans="1:14" ht="18" x14ac:dyDescent="0.25">
      <c r="A14" s="74" t="s">
        <v>161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4"/>
    </row>
    <row r="15" spans="1:14" ht="18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4"/>
    </row>
    <row r="16" spans="1:14" ht="18" x14ac:dyDescent="0.25">
      <c r="A16" s="74" t="s">
        <v>162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4"/>
    </row>
    <row r="17" spans="1:14" ht="18" x14ac:dyDescent="0.25">
      <c r="A17" s="74" t="s">
        <v>163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4"/>
    </row>
    <row r="18" spans="1:14" ht="18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4"/>
    </row>
    <row r="19" spans="1:14" ht="18" x14ac:dyDescent="0.25">
      <c r="A19" s="74" t="s">
        <v>164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4"/>
    </row>
    <row r="20" spans="1:14" ht="18" x14ac:dyDescent="0.25">
      <c r="A20" s="74" t="s">
        <v>165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4"/>
    </row>
    <row r="21" spans="1:14" ht="18" x14ac:dyDescent="0.25">
      <c r="A21" s="76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4"/>
    </row>
    <row r="22" spans="1:14" ht="18" x14ac:dyDescent="0.25">
      <c r="A22" s="76" t="s">
        <v>157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4"/>
    </row>
    <row r="23" spans="1:14" ht="18" x14ac:dyDescent="0.25">
      <c r="A23" s="76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4"/>
    </row>
    <row r="24" spans="1:14" ht="18" x14ac:dyDescent="0.25">
      <c r="A24" s="74" t="s">
        <v>158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4"/>
    </row>
    <row r="25" spans="1:14" ht="18" x14ac:dyDescent="0.25">
      <c r="A25" s="76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4"/>
    </row>
    <row r="26" spans="1:14" ht="15.75" x14ac:dyDescent="0.25">
      <c r="A26" s="97" t="s">
        <v>6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ht="16.5" thickBot="1" x14ac:dyDescent="0.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4" ht="15.75" thickBot="1" x14ac:dyDescent="0.3">
      <c r="A28" s="98" t="s">
        <v>7</v>
      </c>
      <c r="B28" s="100" t="s">
        <v>8</v>
      </c>
      <c r="C28" s="100"/>
      <c r="D28" s="102" t="s">
        <v>9</v>
      </c>
      <c r="E28" s="102" t="s">
        <v>10</v>
      </c>
      <c r="F28" s="102" t="s">
        <v>11</v>
      </c>
      <c r="G28" s="102" t="s">
        <v>167</v>
      </c>
      <c r="H28" s="102" t="s">
        <v>13</v>
      </c>
      <c r="I28" s="102"/>
      <c r="J28" s="100" t="s">
        <v>14</v>
      </c>
      <c r="K28" s="100" t="s">
        <v>15</v>
      </c>
      <c r="L28" s="109" t="s">
        <v>16</v>
      </c>
      <c r="M28" s="112" t="s">
        <v>17</v>
      </c>
      <c r="N28" s="109" t="s">
        <v>18</v>
      </c>
    </row>
    <row r="29" spans="1:14" ht="15.75" thickBot="1" x14ac:dyDescent="0.3">
      <c r="A29" s="99"/>
      <c r="B29" s="101"/>
      <c r="C29" s="101"/>
      <c r="D29" s="103"/>
      <c r="E29" s="103"/>
      <c r="F29" s="103"/>
      <c r="G29" s="105"/>
      <c r="H29" s="102" t="s">
        <v>19</v>
      </c>
      <c r="I29" s="100" t="s">
        <v>20</v>
      </c>
      <c r="J29" s="107"/>
      <c r="K29" s="107"/>
      <c r="L29" s="110"/>
      <c r="M29" s="113"/>
      <c r="N29" s="110"/>
    </row>
    <row r="30" spans="1:14" ht="16.5" customHeight="1" thickBot="1" x14ac:dyDescent="0.3">
      <c r="A30" s="99"/>
      <c r="B30" s="88" t="s">
        <v>21</v>
      </c>
      <c r="C30" s="88" t="s">
        <v>22</v>
      </c>
      <c r="D30" s="104"/>
      <c r="E30" s="104"/>
      <c r="F30" s="104"/>
      <c r="G30" s="106"/>
      <c r="H30" s="106"/>
      <c r="I30" s="101"/>
      <c r="J30" s="108"/>
      <c r="K30" s="108"/>
      <c r="L30" s="111"/>
      <c r="M30" s="114"/>
      <c r="N30" s="111"/>
    </row>
    <row r="31" spans="1:14" ht="76.5" customHeight="1" thickBot="1" x14ac:dyDescent="0.3">
      <c r="A31" s="25">
        <v>1</v>
      </c>
      <c r="B31" s="25" t="s">
        <v>73</v>
      </c>
      <c r="C31" s="84" t="s">
        <v>102</v>
      </c>
      <c r="D31" s="25" t="s">
        <v>23</v>
      </c>
      <c r="E31" s="25" t="s">
        <v>105</v>
      </c>
      <c r="F31" s="25" t="s">
        <v>28</v>
      </c>
      <c r="G31" s="25">
        <v>16</v>
      </c>
      <c r="H31" s="25">
        <v>5</v>
      </c>
      <c r="I31" s="25">
        <v>25</v>
      </c>
      <c r="J31" s="26">
        <v>70000</v>
      </c>
      <c r="K31" s="26">
        <v>61600</v>
      </c>
      <c r="L31" s="26">
        <f t="shared" ref="L31:L32" si="0">J31+K31</f>
        <v>131600</v>
      </c>
      <c r="M31" s="26">
        <v>200000</v>
      </c>
      <c r="N31" s="34">
        <f t="shared" ref="N31:N32" si="1">+L31+M31</f>
        <v>331600</v>
      </c>
    </row>
    <row r="32" spans="1:14" ht="72" customHeight="1" thickBot="1" x14ac:dyDescent="0.3">
      <c r="A32" s="25">
        <v>1</v>
      </c>
      <c r="B32" s="25" t="s">
        <v>64</v>
      </c>
      <c r="C32" s="84" t="s">
        <v>29</v>
      </c>
      <c r="D32" s="25" t="s">
        <v>23</v>
      </c>
      <c r="E32" s="25" t="s">
        <v>74</v>
      </c>
      <c r="F32" s="25" t="s">
        <v>24</v>
      </c>
      <c r="G32" s="25">
        <v>24</v>
      </c>
      <c r="H32" s="25">
        <v>10</v>
      </c>
      <c r="I32" s="25">
        <v>20</v>
      </c>
      <c r="J32" s="26">
        <v>75000</v>
      </c>
      <c r="K32" s="26">
        <v>43700</v>
      </c>
      <c r="L32" s="26">
        <f t="shared" si="0"/>
        <v>118700</v>
      </c>
      <c r="M32" s="48">
        <v>225000</v>
      </c>
      <c r="N32" s="34">
        <f t="shared" si="1"/>
        <v>343700</v>
      </c>
    </row>
    <row r="33" spans="1:14" ht="19.5" customHeight="1" thickBot="1" x14ac:dyDescent="0.3">
      <c r="A33" s="9">
        <f>SUM(A31:A32)</f>
        <v>2</v>
      </c>
      <c r="B33" s="115" t="s">
        <v>30</v>
      </c>
      <c r="C33" s="115"/>
      <c r="D33" s="115"/>
      <c r="E33" s="115"/>
      <c r="F33" s="115"/>
      <c r="G33" s="84">
        <f>SUM(G31:G32)</f>
        <v>40</v>
      </c>
      <c r="H33" s="84">
        <f>SUM(H31:H32)</f>
        <v>15</v>
      </c>
      <c r="I33" s="84">
        <f>SUM(I31:I32)</f>
        <v>45</v>
      </c>
      <c r="J33" s="11">
        <f>SUM(J31:J32)</f>
        <v>145000</v>
      </c>
      <c r="K33" s="11">
        <f>SUM(K31:K32)</f>
        <v>105300</v>
      </c>
      <c r="L33" s="11">
        <f>SUM(L31:L32)</f>
        <v>250300</v>
      </c>
      <c r="M33" s="11">
        <f>SUM(M31:M32)</f>
        <v>425000</v>
      </c>
      <c r="N33" s="11">
        <f>SUM(N31:N32)</f>
        <v>675300</v>
      </c>
    </row>
    <row r="34" spans="1:14" ht="18.75" customHeight="1" thickBot="1" x14ac:dyDescent="0.3">
      <c r="A34" s="116" t="s">
        <v>31</v>
      </c>
      <c r="B34" s="117"/>
      <c r="C34" s="117"/>
      <c r="D34" s="117"/>
      <c r="E34" s="117"/>
      <c r="F34" s="117"/>
      <c r="G34" s="117"/>
      <c r="H34" s="42"/>
      <c r="I34" s="42"/>
      <c r="J34" s="42"/>
      <c r="K34" s="14">
        <f>0.1*K33</f>
        <v>10530</v>
      </c>
      <c r="L34" s="15">
        <f>K33*0.1</f>
        <v>10530</v>
      </c>
      <c r="M34" s="43">
        <v>0</v>
      </c>
      <c r="N34" s="28">
        <f>L34</f>
        <v>10530</v>
      </c>
    </row>
    <row r="35" spans="1:14" ht="17.25" customHeight="1" thickBot="1" x14ac:dyDescent="0.3">
      <c r="A35" s="115" t="s">
        <v>32</v>
      </c>
      <c r="B35" s="115"/>
      <c r="C35" s="115"/>
      <c r="D35" s="115"/>
      <c r="E35" s="115"/>
      <c r="F35" s="115"/>
      <c r="G35" s="115"/>
      <c r="H35" s="44"/>
      <c r="I35" s="44"/>
      <c r="J35" s="44"/>
      <c r="K35" s="18">
        <f>SUM(K33:K34)</f>
        <v>115830</v>
      </c>
      <c r="L35" s="45">
        <f>SUM(L33:L34)</f>
        <v>260830</v>
      </c>
      <c r="M35" s="23">
        <f>SUM(M33:M34)</f>
        <v>425000</v>
      </c>
      <c r="N35" s="29">
        <f>N34+N33</f>
        <v>685830</v>
      </c>
    </row>
    <row r="36" spans="1:14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80" t="s">
        <v>93</v>
      </c>
      <c r="M36" s="7"/>
      <c r="N36" s="7"/>
    </row>
    <row r="37" spans="1:14" ht="15.75" customHeight="1" x14ac:dyDescent="0.25">
      <c r="A37" s="97" t="s">
        <v>33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</row>
    <row r="38" spans="1:14" ht="15.75" customHeight="1" thickBot="1" x14ac:dyDescent="0.3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</row>
    <row r="39" spans="1:14" ht="15.75" customHeight="1" thickBot="1" x14ac:dyDescent="0.3">
      <c r="A39" s="98" t="s">
        <v>7</v>
      </c>
      <c r="B39" s="100" t="s">
        <v>8</v>
      </c>
      <c r="C39" s="100"/>
      <c r="D39" s="102" t="s">
        <v>46</v>
      </c>
      <c r="E39" s="102" t="s">
        <v>10</v>
      </c>
      <c r="F39" s="102" t="s">
        <v>11</v>
      </c>
      <c r="G39" s="102" t="s">
        <v>167</v>
      </c>
      <c r="H39" s="102" t="s">
        <v>13</v>
      </c>
      <c r="I39" s="102"/>
      <c r="J39" s="100" t="s">
        <v>14</v>
      </c>
      <c r="K39" s="100" t="s">
        <v>15</v>
      </c>
      <c r="L39" s="109" t="s">
        <v>16</v>
      </c>
      <c r="M39" s="112" t="s">
        <v>17</v>
      </c>
      <c r="N39" s="109" t="s">
        <v>18</v>
      </c>
    </row>
    <row r="40" spans="1:14" ht="15.75" thickBot="1" x14ac:dyDescent="0.3">
      <c r="A40" s="99"/>
      <c r="B40" s="101"/>
      <c r="C40" s="101"/>
      <c r="D40" s="103"/>
      <c r="E40" s="103"/>
      <c r="F40" s="103"/>
      <c r="G40" s="105"/>
      <c r="H40" s="102" t="s">
        <v>19</v>
      </c>
      <c r="I40" s="100" t="s">
        <v>20</v>
      </c>
      <c r="J40" s="107"/>
      <c r="K40" s="107"/>
      <c r="L40" s="110"/>
      <c r="M40" s="113"/>
      <c r="N40" s="110"/>
    </row>
    <row r="41" spans="1:14" ht="16.5" customHeight="1" thickBot="1" x14ac:dyDescent="0.3">
      <c r="A41" s="99"/>
      <c r="B41" s="88" t="s">
        <v>21</v>
      </c>
      <c r="C41" s="88" t="s">
        <v>22</v>
      </c>
      <c r="D41" s="104"/>
      <c r="E41" s="104"/>
      <c r="F41" s="104"/>
      <c r="G41" s="106"/>
      <c r="H41" s="106"/>
      <c r="I41" s="101"/>
      <c r="J41" s="108"/>
      <c r="K41" s="108"/>
      <c r="L41" s="111"/>
      <c r="M41" s="114"/>
      <c r="N41" s="111"/>
    </row>
    <row r="42" spans="1:14" ht="75" customHeight="1" thickBot="1" x14ac:dyDescent="0.3">
      <c r="A42" s="25">
        <v>1</v>
      </c>
      <c r="B42" s="25" t="s">
        <v>144</v>
      </c>
      <c r="C42" s="84" t="s">
        <v>121</v>
      </c>
      <c r="D42" s="51" t="s">
        <v>35</v>
      </c>
      <c r="E42" s="25" t="s">
        <v>126</v>
      </c>
      <c r="F42" s="85" t="s">
        <v>135</v>
      </c>
      <c r="G42" s="51">
        <v>16</v>
      </c>
      <c r="H42" s="53">
        <v>25</v>
      </c>
      <c r="I42" s="51">
        <v>5</v>
      </c>
      <c r="J42" s="26">
        <v>22000</v>
      </c>
      <c r="K42" s="26">
        <v>40000</v>
      </c>
      <c r="L42" s="26">
        <f t="shared" ref="L42:L44" si="2">+J42+K42</f>
        <v>62000</v>
      </c>
      <c r="M42" s="26">
        <v>0</v>
      </c>
      <c r="N42" s="26">
        <f t="shared" ref="N42:N44" si="3">+L42+M42</f>
        <v>62000</v>
      </c>
    </row>
    <row r="43" spans="1:14" ht="79.5" customHeight="1" thickBot="1" x14ac:dyDescent="0.3">
      <c r="A43" s="25">
        <v>1</v>
      </c>
      <c r="B43" s="85" t="s">
        <v>36</v>
      </c>
      <c r="C43" s="84" t="s">
        <v>37</v>
      </c>
      <c r="D43" s="51" t="s">
        <v>35</v>
      </c>
      <c r="E43" s="25" t="s">
        <v>140</v>
      </c>
      <c r="F43" s="25" t="s">
        <v>131</v>
      </c>
      <c r="G43" s="25">
        <v>12</v>
      </c>
      <c r="H43" s="25">
        <v>2</v>
      </c>
      <c r="I43" s="25">
        <v>28</v>
      </c>
      <c r="J43" s="26">
        <v>29400</v>
      </c>
      <c r="K43" s="26">
        <v>40000</v>
      </c>
      <c r="L43" s="26">
        <f t="shared" si="2"/>
        <v>69400</v>
      </c>
      <c r="M43" s="26">
        <v>0</v>
      </c>
      <c r="N43" s="26">
        <f t="shared" si="3"/>
        <v>69400</v>
      </c>
    </row>
    <row r="44" spans="1:14" ht="71.25" customHeight="1" thickBot="1" x14ac:dyDescent="0.3">
      <c r="A44" s="25">
        <v>1</v>
      </c>
      <c r="B44" s="85" t="s">
        <v>36</v>
      </c>
      <c r="C44" s="84" t="s">
        <v>37</v>
      </c>
      <c r="D44" s="51" t="s">
        <v>35</v>
      </c>
      <c r="E44" s="25" t="s">
        <v>127</v>
      </c>
      <c r="F44" s="25" t="s">
        <v>136</v>
      </c>
      <c r="G44" s="25">
        <v>12</v>
      </c>
      <c r="H44" s="25">
        <v>2</v>
      </c>
      <c r="I44" s="25">
        <v>30</v>
      </c>
      <c r="J44" s="26">
        <v>31360</v>
      </c>
      <c r="K44" s="26">
        <v>40000</v>
      </c>
      <c r="L44" s="26">
        <f t="shared" si="2"/>
        <v>71360</v>
      </c>
      <c r="M44" s="26">
        <v>0</v>
      </c>
      <c r="N44" s="26">
        <f t="shared" si="3"/>
        <v>71360</v>
      </c>
    </row>
    <row r="45" spans="1:14" ht="18" customHeight="1" thickBot="1" x14ac:dyDescent="0.3">
      <c r="A45" s="9">
        <f>SUM(A42:A44)</f>
        <v>3</v>
      </c>
      <c r="B45" s="115" t="s">
        <v>30</v>
      </c>
      <c r="C45" s="115"/>
      <c r="D45" s="115"/>
      <c r="E45" s="115"/>
      <c r="F45" s="115"/>
      <c r="G45" s="84">
        <f>SUM(G42:G44)</f>
        <v>40</v>
      </c>
      <c r="H45" s="84">
        <f>SUM(H42:H44)</f>
        <v>29</v>
      </c>
      <c r="I45" s="84">
        <f>SUM(I42:I44)</f>
        <v>63</v>
      </c>
      <c r="J45" s="54">
        <f>SUM(J42:J44)</f>
        <v>82760</v>
      </c>
      <c r="K45" s="54">
        <f>SUM(K42:K44)</f>
        <v>120000</v>
      </c>
      <c r="L45" s="54">
        <f>SUM(L42:L44)</f>
        <v>202760</v>
      </c>
      <c r="M45" s="54">
        <f>SUM(M42:M44)</f>
        <v>0</v>
      </c>
      <c r="N45" s="54">
        <f>SUM(N42:N44)</f>
        <v>202760</v>
      </c>
    </row>
    <row r="46" spans="1:14" ht="18" customHeight="1" thickBot="1" x14ac:dyDescent="0.3">
      <c r="A46" s="116" t="s">
        <v>31</v>
      </c>
      <c r="B46" s="117"/>
      <c r="C46" s="117"/>
      <c r="D46" s="117"/>
      <c r="E46" s="117"/>
      <c r="F46" s="117"/>
      <c r="G46" s="117"/>
      <c r="H46" s="40"/>
      <c r="I46" s="40"/>
      <c r="J46" s="40"/>
      <c r="K46" s="54">
        <f>+K45*0.1</f>
        <v>12000</v>
      </c>
      <c r="L46" s="22">
        <f>+K46</f>
        <v>12000</v>
      </c>
      <c r="M46" s="22" t="s">
        <v>39</v>
      </c>
      <c r="N46" s="22">
        <f>+L46</f>
        <v>12000</v>
      </c>
    </row>
    <row r="47" spans="1:14" ht="15.75" customHeight="1" thickBot="1" x14ac:dyDescent="0.3">
      <c r="A47" s="115" t="s">
        <v>32</v>
      </c>
      <c r="B47" s="115"/>
      <c r="C47" s="115"/>
      <c r="D47" s="115"/>
      <c r="E47" s="115"/>
      <c r="F47" s="115"/>
      <c r="G47" s="115"/>
      <c r="H47" s="41"/>
      <c r="I47" s="41"/>
      <c r="J47" s="41"/>
      <c r="K47" s="54">
        <f>SUM(K45:K46)</f>
        <v>132000</v>
      </c>
      <c r="L47" s="22">
        <f>SUM(L45:L46)</f>
        <v>214760</v>
      </c>
      <c r="M47" s="22">
        <f>SUM(M45:M46)</f>
        <v>0</v>
      </c>
      <c r="N47" s="22">
        <f>SUM(N45:N46)</f>
        <v>214760</v>
      </c>
    </row>
    <row r="48" spans="1:14" x14ac:dyDescent="0.25">
      <c r="A48" s="60"/>
      <c r="B48" s="60"/>
      <c r="C48" s="60"/>
      <c r="D48" s="60"/>
      <c r="E48" s="60"/>
      <c r="F48" s="60"/>
      <c r="G48" s="60"/>
      <c r="H48" s="61"/>
      <c r="I48" s="61"/>
      <c r="J48" s="61"/>
      <c r="K48" s="62"/>
      <c r="L48" s="63"/>
      <c r="M48" s="63"/>
      <c r="N48" s="63"/>
    </row>
    <row r="49" spans="1:14" ht="15.75" customHeight="1" x14ac:dyDescent="0.25">
      <c r="A49" s="97" t="s">
        <v>40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</row>
    <row r="50" spans="1:14" ht="15.75" customHeight="1" thickBo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 ht="15.75" customHeight="1" thickBot="1" x14ac:dyDescent="0.3">
      <c r="A51" s="98" t="s">
        <v>7</v>
      </c>
      <c r="B51" s="100" t="s">
        <v>8</v>
      </c>
      <c r="C51" s="100"/>
      <c r="D51" s="102" t="s">
        <v>46</v>
      </c>
      <c r="E51" s="102" t="s">
        <v>10</v>
      </c>
      <c r="F51" s="102" t="s">
        <v>11</v>
      </c>
      <c r="G51" s="102" t="s">
        <v>12</v>
      </c>
      <c r="H51" s="102" t="s">
        <v>13</v>
      </c>
      <c r="I51" s="102"/>
      <c r="J51" s="100" t="s">
        <v>14</v>
      </c>
      <c r="K51" s="100" t="s">
        <v>15</v>
      </c>
      <c r="L51" s="109" t="s">
        <v>16</v>
      </c>
      <c r="M51" s="112" t="s">
        <v>17</v>
      </c>
      <c r="N51" s="109" t="s">
        <v>18</v>
      </c>
    </row>
    <row r="52" spans="1:14" ht="15.75" thickBot="1" x14ac:dyDescent="0.3">
      <c r="A52" s="99"/>
      <c r="B52" s="101"/>
      <c r="C52" s="101"/>
      <c r="D52" s="103"/>
      <c r="E52" s="103"/>
      <c r="F52" s="103"/>
      <c r="G52" s="105"/>
      <c r="H52" s="102" t="s">
        <v>19</v>
      </c>
      <c r="I52" s="100" t="s">
        <v>20</v>
      </c>
      <c r="J52" s="107"/>
      <c r="K52" s="107"/>
      <c r="L52" s="110"/>
      <c r="M52" s="113"/>
      <c r="N52" s="110"/>
    </row>
    <row r="53" spans="1:14" ht="16.5" customHeight="1" thickBot="1" x14ac:dyDescent="0.3">
      <c r="A53" s="99"/>
      <c r="B53" s="88" t="s">
        <v>21</v>
      </c>
      <c r="C53" s="88" t="s">
        <v>22</v>
      </c>
      <c r="D53" s="104"/>
      <c r="E53" s="104"/>
      <c r="F53" s="104"/>
      <c r="G53" s="106"/>
      <c r="H53" s="106"/>
      <c r="I53" s="101"/>
      <c r="J53" s="108"/>
      <c r="K53" s="108"/>
      <c r="L53" s="111"/>
      <c r="M53" s="114"/>
      <c r="N53" s="111"/>
    </row>
    <row r="54" spans="1:14" ht="86.25" customHeight="1" thickBot="1" x14ac:dyDescent="0.3">
      <c r="A54" s="25">
        <v>1</v>
      </c>
      <c r="B54" s="35" t="s">
        <v>66</v>
      </c>
      <c r="C54" s="84" t="s">
        <v>101</v>
      </c>
      <c r="D54" s="25" t="s">
        <v>42</v>
      </c>
      <c r="E54" s="25" t="s">
        <v>69</v>
      </c>
      <c r="F54" s="25" t="s">
        <v>70</v>
      </c>
      <c r="G54" s="25">
        <v>40</v>
      </c>
      <c r="H54" s="25">
        <v>10</v>
      </c>
      <c r="I54" s="25">
        <v>30</v>
      </c>
      <c r="J54" s="34">
        <v>150000</v>
      </c>
      <c r="K54" s="34">
        <v>110000</v>
      </c>
      <c r="L54" s="34">
        <f t="shared" ref="L54:L56" si="4">J54+K54</f>
        <v>260000</v>
      </c>
      <c r="M54" s="69">
        <v>0</v>
      </c>
      <c r="N54" s="34">
        <f t="shared" ref="N54" si="5">M54+L54</f>
        <v>260000</v>
      </c>
    </row>
    <row r="55" spans="1:14" ht="83.25" customHeight="1" thickBot="1" x14ac:dyDescent="0.3">
      <c r="A55" s="25">
        <v>1</v>
      </c>
      <c r="B55" s="25" t="s">
        <v>71</v>
      </c>
      <c r="C55" s="84" t="s">
        <v>27</v>
      </c>
      <c r="D55" s="25" t="s">
        <v>42</v>
      </c>
      <c r="E55" s="25" t="s">
        <v>72</v>
      </c>
      <c r="F55" s="25" t="s">
        <v>70</v>
      </c>
      <c r="G55" s="25">
        <v>24</v>
      </c>
      <c r="H55" s="25">
        <v>10</v>
      </c>
      <c r="I55" s="25">
        <v>30</v>
      </c>
      <c r="J55" s="34">
        <v>85000</v>
      </c>
      <c r="K55" s="34">
        <v>75000</v>
      </c>
      <c r="L55" s="34">
        <f t="shared" si="4"/>
        <v>160000</v>
      </c>
      <c r="M55" s="69">
        <v>0</v>
      </c>
      <c r="N55" s="34">
        <f>M55+L55</f>
        <v>160000</v>
      </c>
    </row>
    <row r="56" spans="1:14" ht="79.5" customHeight="1" thickBot="1" x14ac:dyDescent="0.3">
      <c r="A56" s="25">
        <v>1</v>
      </c>
      <c r="B56" s="25" t="s">
        <v>73</v>
      </c>
      <c r="C56" s="84" t="s">
        <v>102</v>
      </c>
      <c r="D56" s="25" t="s">
        <v>42</v>
      </c>
      <c r="E56" s="25" t="s">
        <v>74</v>
      </c>
      <c r="F56" s="25" t="s">
        <v>75</v>
      </c>
      <c r="G56" s="25">
        <v>24</v>
      </c>
      <c r="H56" s="25">
        <v>10</v>
      </c>
      <c r="I56" s="25">
        <v>30</v>
      </c>
      <c r="J56" s="34">
        <v>85000</v>
      </c>
      <c r="K56" s="34">
        <v>75000</v>
      </c>
      <c r="L56" s="34">
        <f t="shared" si="4"/>
        <v>160000</v>
      </c>
      <c r="M56" s="69">
        <v>0</v>
      </c>
      <c r="N56" s="34">
        <f>M56+L56</f>
        <v>160000</v>
      </c>
    </row>
    <row r="57" spans="1:14" ht="21" customHeight="1" thickBot="1" x14ac:dyDescent="0.3">
      <c r="A57" s="9">
        <f>SUM(A54:A56)</f>
        <v>3</v>
      </c>
      <c r="B57" s="115" t="s">
        <v>30</v>
      </c>
      <c r="C57" s="115"/>
      <c r="D57" s="115"/>
      <c r="E57" s="115"/>
      <c r="F57" s="115"/>
      <c r="G57" s="84">
        <f>SUM(G54:G56)</f>
        <v>88</v>
      </c>
      <c r="H57" s="84">
        <f>SUM(H54:H56)</f>
        <v>30</v>
      </c>
      <c r="I57" s="84">
        <f>SUM(I54:I56)</f>
        <v>90</v>
      </c>
      <c r="J57" s="11">
        <f>SUM(J54:J56)</f>
        <v>320000</v>
      </c>
      <c r="K57" s="11">
        <f>SUM(K54:K56)</f>
        <v>260000</v>
      </c>
      <c r="L57" s="11">
        <f>SUM(L54:L56)</f>
        <v>580000</v>
      </c>
      <c r="M57" s="81">
        <f>SUM(M54:M56)</f>
        <v>0</v>
      </c>
      <c r="N57" s="11">
        <f>SUM(N54:N56)</f>
        <v>580000</v>
      </c>
    </row>
    <row r="58" spans="1:14" ht="15" customHeight="1" thickBot="1" x14ac:dyDescent="0.3">
      <c r="A58" s="116" t="s">
        <v>31</v>
      </c>
      <c r="B58" s="117"/>
      <c r="C58" s="117"/>
      <c r="D58" s="117"/>
      <c r="E58" s="117"/>
      <c r="F58" s="117"/>
      <c r="G58" s="117"/>
      <c r="H58" s="42"/>
      <c r="I58" s="42"/>
      <c r="J58" s="42"/>
      <c r="K58" s="14">
        <f>0.1*K57</f>
        <v>26000</v>
      </c>
      <c r="L58" s="15">
        <f>K57*0.1</f>
        <v>26000</v>
      </c>
      <c r="M58" s="81">
        <v>0</v>
      </c>
      <c r="N58" s="16">
        <f>L58</f>
        <v>26000</v>
      </c>
    </row>
    <row r="59" spans="1:14" ht="15.75" customHeight="1" thickBot="1" x14ac:dyDescent="0.3">
      <c r="A59" s="115" t="s">
        <v>32</v>
      </c>
      <c r="B59" s="115"/>
      <c r="C59" s="115"/>
      <c r="D59" s="115"/>
      <c r="E59" s="115"/>
      <c r="F59" s="115"/>
      <c r="G59" s="115"/>
      <c r="H59" s="44"/>
      <c r="I59" s="44"/>
      <c r="J59" s="44"/>
      <c r="K59" s="18">
        <f>SUM(K57:K58)</f>
        <v>286000</v>
      </c>
      <c r="L59" s="45">
        <f>SUM(L57:L58)</f>
        <v>606000</v>
      </c>
      <c r="M59" s="23">
        <f>SUM(M57:M58)</f>
        <v>0</v>
      </c>
      <c r="N59" s="21">
        <f>N58+N57</f>
        <v>606000</v>
      </c>
    </row>
    <row r="60" spans="1:14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5.75" customHeight="1" x14ac:dyDescent="0.25">
      <c r="A61" s="133" t="s">
        <v>44</v>
      </c>
      <c r="B61" s="133"/>
      <c r="C61" s="133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5.75" customHeight="1" thickBot="1" x14ac:dyDescent="0.3">
      <c r="A62" s="89"/>
      <c r="B62" s="132"/>
      <c r="C62" s="132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5.75" customHeight="1" thickBot="1" x14ac:dyDescent="0.3">
      <c r="A63" s="98" t="s">
        <v>7</v>
      </c>
      <c r="B63" s="100" t="s">
        <v>8</v>
      </c>
      <c r="C63" s="100"/>
      <c r="D63" s="102" t="s">
        <v>46</v>
      </c>
      <c r="E63" s="102" t="s">
        <v>10</v>
      </c>
      <c r="F63" s="102" t="s">
        <v>11</v>
      </c>
      <c r="G63" s="102" t="s">
        <v>167</v>
      </c>
      <c r="H63" s="102" t="s">
        <v>13</v>
      </c>
      <c r="I63" s="102"/>
      <c r="J63" s="100" t="s">
        <v>14</v>
      </c>
      <c r="K63" s="100" t="s">
        <v>15</v>
      </c>
      <c r="L63" s="109" t="s">
        <v>16</v>
      </c>
      <c r="M63" s="112" t="s">
        <v>17</v>
      </c>
      <c r="N63" s="109" t="s">
        <v>18</v>
      </c>
    </row>
    <row r="64" spans="1:14" ht="15.75" thickBot="1" x14ac:dyDescent="0.3">
      <c r="A64" s="99"/>
      <c r="B64" s="101"/>
      <c r="C64" s="101"/>
      <c r="D64" s="103"/>
      <c r="E64" s="103"/>
      <c r="F64" s="103"/>
      <c r="G64" s="105"/>
      <c r="H64" s="102" t="s">
        <v>19</v>
      </c>
      <c r="I64" s="100" t="s">
        <v>20</v>
      </c>
      <c r="J64" s="107"/>
      <c r="K64" s="107"/>
      <c r="L64" s="110"/>
      <c r="M64" s="113"/>
      <c r="N64" s="110"/>
    </row>
    <row r="65" spans="1:14" ht="15.75" thickBot="1" x14ac:dyDescent="0.3">
      <c r="A65" s="99"/>
      <c r="B65" s="88" t="s">
        <v>21</v>
      </c>
      <c r="C65" s="88" t="s">
        <v>22</v>
      </c>
      <c r="D65" s="104"/>
      <c r="E65" s="104"/>
      <c r="F65" s="104"/>
      <c r="G65" s="106"/>
      <c r="H65" s="106"/>
      <c r="I65" s="101"/>
      <c r="J65" s="108"/>
      <c r="K65" s="108"/>
      <c r="L65" s="111"/>
      <c r="M65" s="114"/>
      <c r="N65" s="111"/>
    </row>
    <row r="66" spans="1:14" ht="75" customHeight="1" thickBot="1" x14ac:dyDescent="0.3">
      <c r="A66" s="25">
        <v>1</v>
      </c>
      <c r="B66" s="25" t="s">
        <v>87</v>
      </c>
      <c r="C66" s="24" t="s">
        <v>86</v>
      </c>
      <c r="D66" s="25" t="s">
        <v>45</v>
      </c>
      <c r="E66" s="25" t="s">
        <v>88</v>
      </c>
      <c r="F66" s="25" t="s">
        <v>91</v>
      </c>
      <c r="G66" s="25">
        <v>24</v>
      </c>
      <c r="H66" s="25">
        <v>5</v>
      </c>
      <c r="I66" s="25">
        <v>35</v>
      </c>
      <c r="J66" s="26">
        <v>66000</v>
      </c>
      <c r="K66" s="26">
        <v>74400</v>
      </c>
      <c r="L66" s="27">
        <f t="shared" ref="L66:L67" si="6">J66+K66</f>
        <v>140400</v>
      </c>
      <c r="M66" s="26">
        <v>0</v>
      </c>
      <c r="N66" s="26">
        <f t="shared" ref="N66:N67" si="7">M66+L66</f>
        <v>140400</v>
      </c>
    </row>
    <row r="67" spans="1:14" ht="78.75" customHeight="1" thickBot="1" x14ac:dyDescent="0.3">
      <c r="A67" s="25">
        <v>1</v>
      </c>
      <c r="B67" s="25" t="s">
        <v>99</v>
      </c>
      <c r="C67" s="24" t="s">
        <v>100</v>
      </c>
      <c r="D67" s="25" t="s">
        <v>45</v>
      </c>
      <c r="E67" s="25" t="s">
        <v>88</v>
      </c>
      <c r="F67" s="25" t="s">
        <v>51</v>
      </c>
      <c r="G67" s="25">
        <v>48</v>
      </c>
      <c r="H67" s="25">
        <v>5</v>
      </c>
      <c r="I67" s="25">
        <v>35</v>
      </c>
      <c r="J67" s="26">
        <v>132000</v>
      </c>
      <c r="K67" s="26">
        <v>111600</v>
      </c>
      <c r="L67" s="27">
        <f t="shared" si="6"/>
        <v>243600</v>
      </c>
      <c r="M67" s="26">
        <v>0</v>
      </c>
      <c r="N67" s="26">
        <f t="shared" si="7"/>
        <v>243600</v>
      </c>
    </row>
    <row r="68" spans="1:14" ht="19.5" customHeight="1" thickBot="1" x14ac:dyDescent="0.3">
      <c r="A68" s="9">
        <f>SUM(A66:A67)</f>
        <v>2</v>
      </c>
      <c r="B68" s="121" t="s">
        <v>30</v>
      </c>
      <c r="C68" s="121"/>
      <c r="D68" s="121"/>
      <c r="E68" s="121"/>
      <c r="F68" s="121"/>
      <c r="G68" s="84">
        <f>SUM(G66:G67)</f>
        <v>72</v>
      </c>
      <c r="H68" s="84">
        <f>SUM(H66:H67)</f>
        <v>10</v>
      </c>
      <c r="I68" s="84">
        <f>SUM(I66:I67)</f>
        <v>70</v>
      </c>
      <c r="J68" s="11">
        <f>SUM(J66:J67)</f>
        <v>198000</v>
      </c>
      <c r="K68" s="11">
        <f>SUM(K66:K67)</f>
        <v>186000</v>
      </c>
      <c r="L68" s="11">
        <f>SUM(L66:L67)</f>
        <v>384000</v>
      </c>
      <c r="M68" s="20">
        <f>SUM(M66:M67)</f>
        <v>0</v>
      </c>
      <c r="N68" s="11">
        <f>SUM(N66:N67)</f>
        <v>384000</v>
      </c>
    </row>
    <row r="69" spans="1:14" ht="19.5" customHeight="1" thickBot="1" x14ac:dyDescent="0.3">
      <c r="A69" s="122" t="s">
        <v>31</v>
      </c>
      <c r="B69" s="123"/>
      <c r="C69" s="123"/>
      <c r="D69" s="123"/>
      <c r="E69" s="123"/>
      <c r="F69" s="123"/>
      <c r="G69" s="123"/>
      <c r="H69" s="12"/>
      <c r="I69" s="13"/>
      <c r="J69" s="13"/>
      <c r="K69" s="14">
        <f>0.1*K68</f>
        <v>18600</v>
      </c>
      <c r="L69" s="15">
        <f>K68*0.1</f>
        <v>18600</v>
      </c>
      <c r="M69" s="20">
        <v>0</v>
      </c>
      <c r="N69" s="28">
        <f>L69</f>
        <v>18600</v>
      </c>
    </row>
    <row r="70" spans="1:14" ht="19.5" customHeight="1" thickBot="1" x14ac:dyDescent="0.3">
      <c r="A70" s="124" t="s">
        <v>32</v>
      </c>
      <c r="B70" s="121"/>
      <c r="C70" s="121"/>
      <c r="D70" s="121"/>
      <c r="E70" s="121"/>
      <c r="F70" s="121"/>
      <c r="G70" s="121"/>
      <c r="H70" s="17"/>
      <c r="I70" s="17"/>
      <c r="J70" s="17"/>
      <c r="K70" s="18">
        <f>SUM(K68:K69)</f>
        <v>204600</v>
      </c>
      <c r="L70" s="19">
        <f>SUM(L68:L69)</f>
        <v>402600</v>
      </c>
      <c r="M70" s="20">
        <f>SUM(M68:M69)</f>
        <v>0</v>
      </c>
      <c r="N70" s="29">
        <f>N69+N68</f>
        <v>402600</v>
      </c>
    </row>
    <row r="71" spans="1:14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5.75" customHeight="1" x14ac:dyDescent="0.25">
      <c r="A72" s="125" t="s">
        <v>168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</row>
    <row r="73" spans="1:14" ht="15.75" customHeight="1" thickBot="1" x14ac:dyDescent="0.3">
      <c r="A73" s="86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</row>
    <row r="74" spans="1:14" ht="15.75" customHeight="1" thickBot="1" x14ac:dyDescent="0.3">
      <c r="A74" s="98" t="s">
        <v>7</v>
      </c>
      <c r="B74" s="100" t="s">
        <v>8</v>
      </c>
      <c r="C74" s="100"/>
      <c r="D74" s="102" t="s">
        <v>46</v>
      </c>
      <c r="E74" s="102" t="s">
        <v>10</v>
      </c>
      <c r="F74" s="102" t="s">
        <v>11</v>
      </c>
      <c r="G74" s="102" t="s">
        <v>167</v>
      </c>
      <c r="H74" s="100" t="s">
        <v>13</v>
      </c>
      <c r="I74" s="100"/>
      <c r="J74" s="100" t="s">
        <v>14</v>
      </c>
      <c r="K74" s="100" t="s">
        <v>15</v>
      </c>
      <c r="L74" s="112" t="s">
        <v>16</v>
      </c>
      <c r="M74" s="112" t="s">
        <v>47</v>
      </c>
      <c r="N74" s="112" t="s">
        <v>48</v>
      </c>
    </row>
    <row r="75" spans="1:14" ht="15.75" thickBot="1" x14ac:dyDescent="0.3">
      <c r="A75" s="99"/>
      <c r="B75" s="101"/>
      <c r="C75" s="101"/>
      <c r="D75" s="103"/>
      <c r="E75" s="103"/>
      <c r="F75" s="103"/>
      <c r="G75" s="105"/>
      <c r="H75" s="100" t="s">
        <v>19</v>
      </c>
      <c r="I75" s="100" t="s">
        <v>20</v>
      </c>
      <c r="J75" s="107"/>
      <c r="K75" s="107"/>
      <c r="L75" s="113"/>
      <c r="M75" s="113"/>
      <c r="N75" s="113"/>
    </row>
    <row r="76" spans="1:14" ht="15.75" customHeight="1" thickBot="1" x14ac:dyDescent="0.3">
      <c r="A76" s="127"/>
      <c r="B76" s="83" t="s">
        <v>49</v>
      </c>
      <c r="C76" s="83" t="s">
        <v>22</v>
      </c>
      <c r="D76" s="103"/>
      <c r="E76" s="103"/>
      <c r="F76" s="103"/>
      <c r="G76" s="105"/>
      <c r="H76" s="107"/>
      <c r="I76" s="120"/>
      <c r="J76" s="107"/>
      <c r="K76" s="107"/>
      <c r="L76" s="119"/>
      <c r="M76" s="119"/>
      <c r="N76" s="119"/>
    </row>
    <row r="77" spans="1:14" ht="73.5" customHeight="1" thickBot="1" x14ac:dyDescent="0.3">
      <c r="A77" s="25">
        <v>1</v>
      </c>
      <c r="B77" s="25" t="s">
        <v>111</v>
      </c>
      <c r="C77" s="84" t="s">
        <v>41</v>
      </c>
      <c r="D77" s="25" t="s">
        <v>50</v>
      </c>
      <c r="E77" s="32" t="s">
        <v>105</v>
      </c>
      <c r="F77" s="32" t="s">
        <v>107</v>
      </c>
      <c r="G77" s="32">
        <v>27</v>
      </c>
      <c r="H77" s="32">
        <v>5</v>
      </c>
      <c r="I77" s="32">
        <v>25</v>
      </c>
      <c r="J77" s="33">
        <v>70000</v>
      </c>
      <c r="K77" s="33">
        <v>61600</v>
      </c>
      <c r="L77" s="27">
        <f t="shared" ref="L77:L79" si="8">J77+K77</f>
        <v>131600</v>
      </c>
      <c r="M77" s="33">
        <v>100000</v>
      </c>
      <c r="N77" s="34">
        <f t="shared" ref="N77:N79" si="9">M77+L77</f>
        <v>231600</v>
      </c>
    </row>
    <row r="78" spans="1:14" ht="75" customHeight="1" thickBot="1" x14ac:dyDescent="0.3">
      <c r="A78" s="25">
        <v>1</v>
      </c>
      <c r="B78" s="25" t="s">
        <v>112</v>
      </c>
      <c r="C78" s="84" t="s">
        <v>29</v>
      </c>
      <c r="D78" s="25" t="s">
        <v>50</v>
      </c>
      <c r="E78" s="32" t="s">
        <v>106</v>
      </c>
      <c r="F78" s="32" t="s">
        <v>51</v>
      </c>
      <c r="G78" s="32">
        <v>24</v>
      </c>
      <c r="H78" s="32">
        <v>5</v>
      </c>
      <c r="I78" s="32">
        <v>25</v>
      </c>
      <c r="J78" s="33">
        <v>75000</v>
      </c>
      <c r="K78" s="33">
        <v>43700</v>
      </c>
      <c r="L78" s="27">
        <f t="shared" si="8"/>
        <v>118700</v>
      </c>
      <c r="M78" s="33">
        <v>225000</v>
      </c>
      <c r="N78" s="34">
        <f t="shared" si="9"/>
        <v>343700</v>
      </c>
    </row>
    <row r="79" spans="1:14" ht="81.75" customHeight="1" thickBot="1" x14ac:dyDescent="0.3">
      <c r="A79" s="25">
        <v>1</v>
      </c>
      <c r="B79" s="85" t="s">
        <v>143</v>
      </c>
      <c r="C79" s="84" t="s">
        <v>113</v>
      </c>
      <c r="D79" s="25" t="s">
        <v>50</v>
      </c>
      <c r="E79" s="32" t="s">
        <v>88</v>
      </c>
      <c r="F79" s="32" t="s">
        <v>107</v>
      </c>
      <c r="G79" s="32">
        <v>27</v>
      </c>
      <c r="H79" s="32">
        <v>5</v>
      </c>
      <c r="I79" s="32">
        <v>25</v>
      </c>
      <c r="J79" s="33">
        <v>50000</v>
      </c>
      <c r="K79" s="33">
        <v>34593</v>
      </c>
      <c r="L79" s="27">
        <f t="shared" si="8"/>
        <v>84593</v>
      </c>
      <c r="M79" s="39">
        <v>100000</v>
      </c>
      <c r="N79" s="34">
        <f t="shared" si="9"/>
        <v>184593</v>
      </c>
    </row>
    <row r="80" spans="1:14" ht="17.25" customHeight="1" thickBot="1" x14ac:dyDescent="0.3">
      <c r="A80" s="9">
        <f>SUM(A77:A79)</f>
        <v>3</v>
      </c>
      <c r="B80" s="115" t="s">
        <v>30</v>
      </c>
      <c r="C80" s="115"/>
      <c r="D80" s="115"/>
      <c r="E80" s="115"/>
      <c r="F80" s="115"/>
      <c r="G80" s="84">
        <f>SUM(G77:G79)</f>
        <v>78</v>
      </c>
      <c r="H80" s="84">
        <f>SUM(H77:H79)</f>
        <v>15</v>
      </c>
      <c r="I80" s="84">
        <f>SUM(I77:I79)</f>
        <v>75</v>
      </c>
      <c r="J80" s="11">
        <f>SUM(J77:J79)</f>
        <v>195000</v>
      </c>
      <c r="K80" s="11">
        <f>SUM(K77:K79)</f>
        <v>139893</v>
      </c>
      <c r="L80" s="11">
        <f>SUM(L77:L79)</f>
        <v>334893</v>
      </c>
      <c r="M80" s="11">
        <f>SUM(M77:M79)</f>
        <v>425000</v>
      </c>
      <c r="N80" s="11">
        <f>SUM(N77:N79)</f>
        <v>759893</v>
      </c>
    </row>
    <row r="81" spans="1:14" ht="19.5" customHeight="1" thickBot="1" x14ac:dyDescent="0.3">
      <c r="A81" s="116" t="s">
        <v>31</v>
      </c>
      <c r="B81" s="117"/>
      <c r="C81" s="117"/>
      <c r="D81" s="117"/>
      <c r="E81" s="117"/>
      <c r="F81" s="117"/>
      <c r="G81" s="117"/>
      <c r="H81" s="42"/>
      <c r="I81" s="42"/>
      <c r="J81" s="42"/>
      <c r="K81" s="14">
        <f>0.1*K80</f>
        <v>13989.300000000001</v>
      </c>
      <c r="L81" s="15">
        <f>+K81</f>
        <v>13989.300000000001</v>
      </c>
      <c r="M81" s="43">
        <v>0</v>
      </c>
      <c r="N81" s="28">
        <f>L81</f>
        <v>13989.300000000001</v>
      </c>
    </row>
    <row r="82" spans="1:14" ht="21" customHeight="1" thickBot="1" x14ac:dyDescent="0.3">
      <c r="A82" s="115" t="s">
        <v>32</v>
      </c>
      <c r="B82" s="115"/>
      <c r="C82" s="115"/>
      <c r="D82" s="115"/>
      <c r="E82" s="115"/>
      <c r="F82" s="115"/>
      <c r="G82" s="115"/>
      <c r="H82" s="44"/>
      <c r="I82" s="44"/>
      <c r="J82" s="44"/>
      <c r="K82" s="18">
        <f>SUM(K80:K81)</f>
        <v>153882.29999999999</v>
      </c>
      <c r="L82" s="45">
        <f>SUM(L80:L81)</f>
        <v>348882.3</v>
      </c>
      <c r="M82" s="23">
        <f>SUM(M80:M81)</f>
        <v>425000</v>
      </c>
      <c r="N82" s="29">
        <f>N81+N80</f>
        <v>773882.3</v>
      </c>
    </row>
    <row r="83" spans="1:14" x14ac:dyDescent="0.25">
      <c r="A83" s="60"/>
      <c r="B83" s="60"/>
      <c r="C83" s="60"/>
      <c r="D83" s="60"/>
      <c r="E83" s="60"/>
      <c r="F83" s="60"/>
      <c r="G83" s="60"/>
      <c r="H83" s="64"/>
      <c r="I83" s="64"/>
      <c r="J83" s="64"/>
      <c r="K83" s="65"/>
      <c r="L83" s="66"/>
      <c r="M83" s="67"/>
      <c r="N83" s="68"/>
    </row>
    <row r="84" spans="1:14" x14ac:dyDescent="0.25">
      <c r="A84" s="7"/>
      <c r="B84" s="129" t="s">
        <v>169</v>
      </c>
      <c r="C84" s="12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7"/>
      <c r="B85" s="7"/>
      <c r="C85" s="8"/>
      <c r="D85" s="8"/>
      <c r="E85" s="8"/>
      <c r="F85" s="8"/>
      <c r="G85" s="8"/>
      <c r="H85" s="8"/>
      <c r="I85" s="8"/>
      <c r="J85" s="8"/>
      <c r="K85" s="46"/>
      <c r="L85" s="8"/>
      <c r="M85" s="8"/>
      <c r="N85" s="8"/>
    </row>
    <row r="86" spans="1:14" x14ac:dyDescent="0.25">
      <c r="A86" s="7"/>
      <c r="B86" s="128" t="s">
        <v>55</v>
      </c>
      <c r="C86" s="128"/>
      <c r="D86" s="82">
        <f>+A33+A45+A57+A68+A80</f>
        <v>13</v>
      </c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25">
      <c r="A87" s="7"/>
      <c r="B87" s="128" t="s">
        <v>56</v>
      </c>
      <c r="C87" s="128"/>
      <c r="D87" s="82">
        <f>+I33+I45+I57+I68+I80</f>
        <v>343</v>
      </c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25">
      <c r="A88" s="7"/>
      <c r="B88" s="57" t="s">
        <v>57</v>
      </c>
      <c r="C88" s="58"/>
      <c r="D88" s="82">
        <f>+H33+H45+H57+H68+H80</f>
        <v>99</v>
      </c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25">
      <c r="A89" s="7"/>
      <c r="B89" s="57" t="s">
        <v>58</v>
      </c>
      <c r="C89" s="58"/>
      <c r="D89" s="82">
        <f>+G33+G45+G57+G68+G80</f>
        <v>318</v>
      </c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25">
      <c r="A90" s="7"/>
      <c r="B90" s="57" t="s">
        <v>59</v>
      </c>
      <c r="C90" s="58"/>
      <c r="D90" s="59">
        <f>+N35+N47+N59+N70+N82</f>
        <v>2683072.2999999998</v>
      </c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x14ac:dyDescent="0.25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</sheetData>
  <mergeCells count="96">
    <mergeCell ref="B80:F80"/>
    <mergeCell ref="A81:G81"/>
    <mergeCell ref="A82:G82"/>
    <mergeCell ref="B84:C84"/>
    <mergeCell ref="B86:C86"/>
    <mergeCell ref="B87:C87"/>
    <mergeCell ref="H74:I74"/>
    <mergeCell ref="J74:J76"/>
    <mergeCell ref="K74:K76"/>
    <mergeCell ref="L74:L76"/>
    <mergeCell ref="M74:M76"/>
    <mergeCell ref="N74:N76"/>
    <mergeCell ref="H75:H76"/>
    <mergeCell ref="I75:I76"/>
    <mergeCell ref="B68:F68"/>
    <mergeCell ref="A69:G69"/>
    <mergeCell ref="A70:G70"/>
    <mergeCell ref="A72:N72"/>
    <mergeCell ref="A74:A76"/>
    <mergeCell ref="B74:C75"/>
    <mergeCell ref="D74:D76"/>
    <mergeCell ref="E74:E76"/>
    <mergeCell ref="F74:F76"/>
    <mergeCell ref="G74:G76"/>
    <mergeCell ref="H63:I63"/>
    <mergeCell ref="J63:J65"/>
    <mergeCell ref="K63:K65"/>
    <mergeCell ref="L63:L65"/>
    <mergeCell ref="M63:M65"/>
    <mergeCell ref="N63:N65"/>
    <mergeCell ref="H64:H65"/>
    <mergeCell ref="I64:I65"/>
    <mergeCell ref="B57:F57"/>
    <mergeCell ref="A58:G58"/>
    <mergeCell ref="A59:G59"/>
    <mergeCell ref="A61:C61"/>
    <mergeCell ref="A63:A65"/>
    <mergeCell ref="B63:C64"/>
    <mergeCell ref="D63:D65"/>
    <mergeCell ref="E63:E65"/>
    <mergeCell ref="F63:F65"/>
    <mergeCell ref="G63:G65"/>
    <mergeCell ref="H51:I51"/>
    <mergeCell ref="J51:J53"/>
    <mergeCell ref="K51:K53"/>
    <mergeCell ref="L51:L53"/>
    <mergeCell ref="M51:M53"/>
    <mergeCell ref="N51:N53"/>
    <mergeCell ref="H52:H53"/>
    <mergeCell ref="I52:I53"/>
    <mergeCell ref="A46:G46"/>
    <mergeCell ref="A47:G47"/>
    <mergeCell ref="A51:A53"/>
    <mergeCell ref="B51:C52"/>
    <mergeCell ref="D51:D53"/>
    <mergeCell ref="E51:E53"/>
    <mergeCell ref="F51:F53"/>
    <mergeCell ref="G51:G53"/>
    <mergeCell ref="L39:L41"/>
    <mergeCell ref="M39:M41"/>
    <mergeCell ref="N39:N41"/>
    <mergeCell ref="H40:H41"/>
    <mergeCell ref="I40:I41"/>
    <mergeCell ref="B45:F45"/>
    <mergeCell ref="A37:N37"/>
    <mergeCell ref="A39:A41"/>
    <mergeCell ref="B39:C40"/>
    <mergeCell ref="D39:D41"/>
    <mergeCell ref="E39:E41"/>
    <mergeCell ref="F39:F41"/>
    <mergeCell ref="G39:G41"/>
    <mergeCell ref="H39:I39"/>
    <mergeCell ref="J39:J41"/>
    <mergeCell ref="K39:K41"/>
    <mergeCell ref="H28:I28"/>
    <mergeCell ref="J28:J30"/>
    <mergeCell ref="K28:K30"/>
    <mergeCell ref="L28:L30"/>
    <mergeCell ref="M28:M30"/>
    <mergeCell ref="N28:N30"/>
    <mergeCell ref="H29:H30"/>
    <mergeCell ref="I29:I30"/>
    <mergeCell ref="A28:A30"/>
    <mergeCell ref="B28:C29"/>
    <mergeCell ref="D28:D30"/>
    <mergeCell ref="E28:E30"/>
    <mergeCell ref="F28:F30"/>
    <mergeCell ref="G28:G30"/>
    <mergeCell ref="A2:N2"/>
    <mergeCell ref="A3:N3"/>
    <mergeCell ref="A49:N49"/>
    <mergeCell ref="A4:N4"/>
    <mergeCell ref="A26:N26"/>
    <mergeCell ref="B33:F33"/>
    <mergeCell ref="A34:G34"/>
    <mergeCell ref="A35:G35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rowBreaks count="5" manualBreakCount="5">
    <brk id="24" max="16383" man="1"/>
    <brk id="35" max="16383" man="1"/>
    <brk id="47" max="16383" man="1"/>
    <brk id="59" max="16383" man="1"/>
    <brk id="7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FEAFC-B62B-4D07-B6E1-E0C06FDC5AB5}">
  <dimension ref="A1:N95"/>
  <sheetViews>
    <sheetView tabSelected="1" topLeftCell="A34" workbookViewId="0">
      <selection activeCell="A38" sqref="A38"/>
    </sheetView>
  </sheetViews>
  <sheetFormatPr baseColWidth="10" defaultRowHeight="15" x14ac:dyDescent="0.25"/>
  <cols>
    <col min="1" max="1" width="4.7109375" customWidth="1"/>
    <col min="2" max="2" width="17.140625" customWidth="1"/>
    <col min="3" max="3" width="27" bestFit="1" customWidth="1"/>
    <col min="4" max="4" width="16.5703125" customWidth="1"/>
    <col min="6" max="6" width="13.85546875" customWidth="1"/>
    <col min="7" max="7" width="12.85546875" customWidth="1"/>
    <col min="8" max="8" width="12.140625" customWidth="1"/>
    <col min="9" max="9" width="12.42578125" customWidth="1"/>
    <col min="10" max="10" width="14.140625" customWidth="1"/>
    <col min="11" max="11" width="14.85546875" customWidth="1"/>
    <col min="12" max="12" width="15.85546875" customWidth="1"/>
    <col min="13" max="13" width="15" customWidth="1"/>
    <col min="14" max="14" width="17.28515625" customWidth="1"/>
  </cols>
  <sheetData>
    <row r="1" spans="1:14" ht="18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8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8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18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ht="18" x14ac:dyDescent="0.25">
      <c r="A5" s="95" t="s">
        <v>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18" x14ac:dyDescent="0.25">
      <c r="A6" s="96" t="s">
        <v>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 ht="18" x14ac:dyDescent="0.25">
      <c r="A7" s="93" t="s">
        <v>172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4" ht="18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14" ht="18" x14ac:dyDescent="0.25">
      <c r="A9" s="72" t="s">
        <v>148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4"/>
    </row>
    <row r="10" spans="1:14" ht="18" x14ac:dyDescent="0.25">
      <c r="A10" s="75"/>
      <c r="B10" s="7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4"/>
    </row>
    <row r="11" spans="1:14" ht="18" x14ac:dyDescent="0.25">
      <c r="A11" s="75" t="s">
        <v>149</v>
      </c>
      <c r="B11" s="76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4"/>
    </row>
    <row r="12" spans="1:14" ht="18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4"/>
    </row>
    <row r="13" spans="1:14" ht="18" x14ac:dyDescent="0.25">
      <c r="A13" s="74" t="s">
        <v>159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4"/>
    </row>
    <row r="14" spans="1:14" ht="18" x14ac:dyDescent="0.25">
      <c r="A14" s="74" t="s">
        <v>151</v>
      </c>
      <c r="B14" s="74"/>
      <c r="C14" s="74"/>
      <c r="D14" s="74"/>
      <c r="G14" s="74"/>
      <c r="H14" s="74"/>
      <c r="I14" s="74"/>
      <c r="J14" s="74"/>
      <c r="K14" s="74"/>
      <c r="L14" s="74"/>
      <c r="M14" s="74"/>
      <c r="N14" s="4"/>
    </row>
    <row r="15" spans="1:14" ht="18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4"/>
    </row>
    <row r="16" spans="1:14" ht="18" x14ac:dyDescent="0.25">
      <c r="A16" s="74" t="s">
        <v>160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4"/>
    </row>
    <row r="17" spans="1:14" ht="18" x14ac:dyDescent="0.25">
      <c r="A17" s="74" t="s">
        <v>161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4"/>
    </row>
    <row r="18" spans="1:14" ht="18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4"/>
    </row>
    <row r="19" spans="1:14" ht="18" x14ac:dyDescent="0.25">
      <c r="A19" s="74" t="s">
        <v>162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4"/>
    </row>
    <row r="20" spans="1:14" ht="18" x14ac:dyDescent="0.25">
      <c r="A20" s="74" t="s">
        <v>163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4"/>
    </row>
    <row r="21" spans="1:14" ht="18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4"/>
    </row>
    <row r="22" spans="1:14" ht="18" x14ac:dyDescent="0.25">
      <c r="A22" s="74" t="s">
        <v>164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4"/>
    </row>
    <row r="23" spans="1:14" ht="18" x14ac:dyDescent="0.25">
      <c r="A23" s="74" t="s">
        <v>165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4"/>
    </row>
    <row r="24" spans="1:14" ht="18" x14ac:dyDescent="0.25">
      <c r="A24" s="76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4"/>
    </row>
    <row r="25" spans="1:14" ht="18" x14ac:dyDescent="0.25">
      <c r="A25" s="76" t="s">
        <v>157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4"/>
    </row>
    <row r="26" spans="1:14" ht="18" x14ac:dyDescent="0.25">
      <c r="A26" s="76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4"/>
    </row>
    <row r="27" spans="1:14" ht="18" x14ac:dyDescent="0.25">
      <c r="A27" s="74" t="s">
        <v>158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4"/>
    </row>
    <row r="28" spans="1:14" ht="18" x14ac:dyDescent="0.25">
      <c r="A28" s="76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4"/>
    </row>
    <row r="29" spans="1:14" ht="16.5" thickBot="1" x14ac:dyDescent="0.3">
      <c r="A29" s="97" t="s">
        <v>6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15.75" thickBot="1" x14ac:dyDescent="0.3">
      <c r="A30" s="98" t="s">
        <v>7</v>
      </c>
      <c r="B30" s="100" t="s">
        <v>8</v>
      </c>
      <c r="C30" s="100"/>
      <c r="D30" s="102" t="s">
        <v>9</v>
      </c>
      <c r="E30" s="102" t="s">
        <v>10</v>
      </c>
      <c r="F30" s="102" t="s">
        <v>11</v>
      </c>
      <c r="G30" s="102" t="s">
        <v>167</v>
      </c>
      <c r="H30" s="102" t="s">
        <v>13</v>
      </c>
      <c r="I30" s="102"/>
      <c r="J30" s="100" t="s">
        <v>14</v>
      </c>
      <c r="K30" s="100" t="s">
        <v>15</v>
      </c>
      <c r="L30" s="109" t="s">
        <v>16</v>
      </c>
      <c r="M30" s="112" t="s">
        <v>17</v>
      </c>
      <c r="N30" s="109" t="s">
        <v>18</v>
      </c>
    </row>
    <row r="31" spans="1:14" ht="15.75" thickBot="1" x14ac:dyDescent="0.3">
      <c r="A31" s="99"/>
      <c r="B31" s="101"/>
      <c r="C31" s="101"/>
      <c r="D31" s="103"/>
      <c r="E31" s="103"/>
      <c r="F31" s="103"/>
      <c r="G31" s="105"/>
      <c r="H31" s="102" t="s">
        <v>19</v>
      </c>
      <c r="I31" s="100" t="s">
        <v>20</v>
      </c>
      <c r="J31" s="107"/>
      <c r="K31" s="107"/>
      <c r="L31" s="110"/>
      <c r="M31" s="113"/>
      <c r="N31" s="110"/>
    </row>
    <row r="32" spans="1:14" ht="15.75" thickBot="1" x14ac:dyDescent="0.3">
      <c r="A32" s="99"/>
      <c r="B32" s="88" t="s">
        <v>21</v>
      </c>
      <c r="C32" s="88" t="s">
        <v>22</v>
      </c>
      <c r="D32" s="104"/>
      <c r="E32" s="104"/>
      <c r="F32" s="104"/>
      <c r="G32" s="106"/>
      <c r="H32" s="106"/>
      <c r="I32" s="101"/>
      <c r="J32" s="108"/>
      <c r="K32" s="108"/>
      <c r="L32" s="111"/>
      <c r="M32" s="114"/>
      <c r="N32" s="111"/>
    </row>
    <row r="33" spans="1:14" ht="72" thickBot="1" x14ac:dyDescent="0.3">
      <c r="A33" s="25">
        <v>1</v>
      </c>
      <c r="B33" s="85" t="s">
        <v>143</v>
      </c>
      <c r="C33" s="84" t="s">
        <v>113</v>
      </c>
      <c r="D33" s="25" t="s">
        <v>23</v>
      </c>
      <c r="E33" s="25" t="s">
        <v>116</v>
      </c>
      <c r="F33" s="25" t="s">
        <v>24</v>
      </c>
      <c r="G33" s="25">
        <v>16</v>
      </c>
      <c r="H33" s="25">
        <v>10</v>
      </c>
      <c r="I33" s="25">
        <v>20</v>
      </c>
      <c r="J33" s="26">
        <v>50000</v>
      </c>
      <c r="K33" s="26">
        <v>29800</v>
      </c>
      <c r="L33" s="26">
        <f t="shared" ref="L33:L34" si="0">J33+K33</f>
        <v>79800</v>
      </c>
      <c r="M33" s="48">
        <v>100000</v>
      </c>
      <c r="N33" s="34">
        <f t="shared" ref="N33:N34" si="1">+L33+M33</f>
        <v>179800</v>
      </c>
    </row>
    <row r="34" spans="1:14" ht="72" thickBot="1" x14ac:dyDescent="0.3">
      <c r="A34" s="25">
        <v>1</v>
      </c>
      <c r="B34" s="25" t="s">
        <v>89</v>
      </c>
      <c r="C34" s="84" t="s">
        <v>85</v>
      </c>
      <c r="D34" s="25" t="s">
        <v>23</v>
      </c>
      <c r="E34" s="25" t="s">
        <v>117</v>
      </c>
      <c r="F34" s="25" t="s">
        <v>24</v>
      </c>
      <c r="G34" s="25">
        <v>16</v>
      </c>
      <c r="H34" s="25">
        <v>15</v>
      </c>
      <c r="I34" s="49">
        <v>15</v>
      </c>
      <c r="J34" s="26">
        <v>50000</v>
      </c>
      <c r="K34" s="26">
        <v>29800</v>
      </c>
      <c r="L34" s="26">
        <f t="shared" si="0"/>
        <v>79800</v>
      </c>
      <c r="M34" s="50">
        <v>100000</v>
      </c>
      <c r="N34" s="34">
        <f t="shared" si="1"/>
        <v>179800</v>
      </c>
    </row>
    <row r="35" spans="1:14" ht="15.75" thickBot="1" x14ac:dyDescent="0.3">
      <c r="A35" s="9">
        <f>SUM(A33:A34)</f>
        <v>2</v>
      </c>
      <c r="B35" s="115" t="s">
        <v>30</v>
      </c>
      <c r="C35" s="115"/>
      <c r="D35" s="115"/>
      <c r="E35" s="115"/>
      <c r="F35" s="115"/>
      <c r="G35" s="84">
        <f>SUM(G33:G34)</f>
        <v>32</v>
      </c>
      <c r="H35" s="84">
        <f t="shared" ref="H35:I35" si="2">SUM(H33:H34)</f>
        <v>25</v>
      </c>
      <c r="I35" s="84">
        <f t="shared" si="2"/>
        <v>35</v>
      </c>
      <c r="J35" s="11">
        <f>SUM(J33:J34)</f>
        <v>100000</v>
      </c>
      <c r="K35" s="11">
        <f t="shared" ref="K35:N35" si="3">SUM(K33:K34)</f>
        <v>59600</v>
      </c>
      <c r="L35" s="11">
        <f t="shared" si="3"/>
        <v>159600</v>
      </c>
      <c r="M35" s="11">
        <f t="shared" si="3"/>
        <v>200000</v>
      </c>
      <c r="N35" s="11">
        <f t="shared" si="3"/>
        <v>359600</v>
      </c>
    </row>
    <row r="36" spans="1:14" ht="15.75" thickBot="1" x14ac:dyDescent="0.3">
      <c r="A36" s="116" t="s">
        <v>31</v>
      </c>
      <c r="B36" s="117"/>
      <c r="C36" s="117"/>
      <c r="D36" s="117"/>
      <c r="E36" s="117"/>
      <c r="F36" s="117"/>
      <c r="G36" s="117"/>
      <c r="H36" s="42"/>
      <c r="I36" s="42"/>
      <c r="J36" s="42"/>
      <c r="K36" s="14">
        <f>0.1*K35</f>
        <v>5960</v>
      </c>
      <c r="L36" s="15">
        <f>K35*0.1</f>
        <v>5960</v>
      </c>
      <c r="M36" s="43">
        <v>0</v>
      </c>
      <c r="N36" s="28">
        <f>L36</f>
        <v>5960</v>
      </c>
    </row>
    <row r="37" spans="1:14" ht="15.75" thickBot="1" x14ac:dyDescent="0.3">
      <c r="A37" s="115" t="s">
        <v>32</v>
      </c>
      <c r="B37" s="115"/>
      <c r="C37" s="115"/>
      <c r="D37" s="115"/>
      <c r="E37" s="115"/>
      <c r="F37" s="115"/>
      <c r="G37" s="115"/>
      <c r="H37" s="44"/>
      <c r="I37" s="44"/>
      <c r="J37" s="44"/>
      <c r="K37" s="18">
        <f>SUM(K35:K36)</f>
        <v>65560</v>
      </c>
      <c r="L37" s="45">
        <f>SUM(L35:L36)</f>
        <v>165560</v>
      </c>
      <c r="M37" s="23">
        <f>SUM(M35:M36)</f>
        <v>200000</v>
      </c>
      <c r="N37" s="29">
        <f>N36+N35</f>
        <v>365560</v>
      </c>
    </row>
    <row r="38" spans="1:14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80" t="s">
        <v>93</v>
      </c>
      <c r="M38" s="7"/>
      <c r="N38" s="7"/>
    </row>
    <row r="39" spans="1:14" ht="16.5" thickBot="1" x14ac:dyDescent="0.3">
      <c r="A39" s="97" t="s">
        <v>33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</row>
    <row r="40" spans="1:14" ht="15.75" thickBot="1" x14ac:dyDescent="0.3">
      <c r="A40" s="98" t="s">
        <v>7</v>
      </c>
      <c r="B40" s="100" t="s">
        <v>8</v>
      </c>
      <c r="C40" s="100"/>
      <c r="D40" s="102" t="s">
        <v>46</v>
      </c>
      <c r="E40" s="102" t="s">
        <v>10</v>
      </c>
      <c r="F40" s="102" t="s">
        <v>11</v>
      </c>
      <c r="G40" s="102" t="s">
        <v>167</v>
      </c>
      <c r="H40" s="102" t="s">
        <v>13</v>
      </c>
      <c r="I40" s="102"/>
      <c r="J40" s="100" t="s">
        <v>14</v>
      </c>
      <c r="K40" s="100" t="s">
        <v>15</v>
      </c>
      <c r="L40" s="109" t="s">
        <v>16</v>
      </c>
      <c r="M40" s="112" t="s">
        <v>17</v>
      </c>
      <c r="N40" s="109" t="s">
        <v>18</v>
      </c>
    </row>
    <row r="41" spans="1:14" ht="15.75" thickBot="1" x14ac:dyDescent="0.3">
      <c r="A41" s="99"/>
      <c r="B41" s="101"/>
      <c r="C41" s="101"/>
      <c r="D41" s="103"/>
      <c r="E41" s="103"/>
      <c r="F41" s="103"/>
      <c r="G41" s="105"/>
      <c r="H41" s="102" t="s">
        <v>19</v>
      </c>
      <c r="I41" s="100" t="s">
        <v>20</v>
      </c>
      <c r="J41" s="107"/>
      <c r="K41" s="107"/>
      <c r="L41" s="110"/>
      <c r="M41" s="113"/>
      <c r="N41" s="110"/>
    </row>
    <row r="42" spans="1:14" ht="15.75" thickBot="1" x14ac:dyDescent="0.3">
      <c r="A42" s="99"/>
      <c r="B42" s="88" t="s">
        <v>21</v>
      </c>
      <c r="C42" s="88" t="s">
        <v>22</v>
      </c>
      <c r="D42" s="104"/>
      <c r="E42" s="104"/>
      <c r="F42" s="104"/>
      <c r="G42" s="106"/>
      <c r="H42" s="106"/>
      <c r="I42" s="101"/>
      <c r="J42" s="108"/>
      <c r="K42" s="108"/>
      <c r="L42" s="111"/>
      <c r="M42" s="114"/>
      <c r="N42" s="111"/>
    </row>
    <row r="43" spans="1:14" ht="72" thickBot="1" x14ac:dyDescent="0.3">
      <c r="A43" s="25">
        <v>1</v>
      </c>
      <c r="B43" s="85" t="s">
        <v>36</v>
      </c>
      <c r="C43" s="84" t="s">
        <v>37</v>
      </c>
      <c r="D43" s="51" t="s">
        <v>35</v>
      </c>
      <c r="E43" s="25" t="s">
        <v>128</v>
      </c>
      <c r="F43" s="25" t="s">
        <v>38</v>
      </c>
      <c r="G43" s="25">
        <v>24</v>
      </c>
      <c r="H43" s="25">
        <v>27</v>
      </c>
      <c r="I43" s="25">
        <v>3</v>
      </c>
      <c r="J43" s="26">
        <v>50850</v>
      </c>
      <c r="K43" s="26">
        <v>68000</v>
      </c>
      <c r="L43" s="26">
        <f t="shared" ref="L43:L45" si="4">+J43+K43</f>
        <v>118850</v>
      </c>
      <c r="M43" s="26">
        <v>0</v>
      </c>
      <c r="N43" s="26">
        <f t="shared" ref="N43:N45" si="5">+L43+M43</f>
        <v>118850</v>
      </c>
    </row>
    <row r="44" spans="1:14" ht="53.25" customHeight="1" thickBot="1" x14ac:dyDescent="0.3">
      <c r="A44" s="25">
        <v>1</v>
      </c>
      <c r="B44" s="25" t="s">
        <v>122</v>
      </c>
      <c r="C44" s="49" t="s">
        <v>138</v>
      </c>
      <c r="D44" s="51" t="s">
        <v>35</v>
      </c>
      <c r="E44" s="52" t="s">
        <v>129</v>
      </c>
      <c r="F44" s="85" t="s">
        <v>137</v>
      </c>
      <c r="G44" s="51">
        <v>2</v>
      </c>
      <c r="H44" s="53">
        <v>35</v>
      </c>
      <c r="I44" s="51">
        <v>0</v>
      </c>
      <c r="J44" s="26">
        <v>0</v>
      </c>
      <c r="K44" s="26">
        <v>0</v>
      </c>
      <c r="L44" s="26">
        <f t="shared" si="4"/>
        <v>0</v>
      </c>
      <c r="M44" s="26">
        <v>0</v>
      </c>
      <c r="N44" s="26">
        <f t="shared" si="5"/>
        <v>0</v>
      </c>
    </row>
    <row r="45" spans="1:14" ht="40.5" customHeight="1" thickBot="1" x14ac:dyDescent="0.3">
      <c r="A45" s="25">
        <v>1</v>
      </c>
      <c r="B45" s="25" t="s">
        <v>123</v>
      </c>
      <c r="C45" s="134" t="s">
        <v>120</v>
      </c>
      <c r="D45" s="51" t="s">
        <v>35</v>
      </c>
      <c r="E45" s="52" t="s">
        <v>130</v>
      </c>
      <c r="F45" s="85" t="s">
        <v>132</v>
      </c>
      <c r="G45" s="51">
        <v>0</v>
      </c>
      <c r="H45" s="53">
        <v>0</v>
      </c>
      <c r="I45" s="51">
        <v>0</v>
      </c>
      <c r="J45" s="26">
        <v>0</v>
      </c>
      <c r="K45" s="26">
        <v>0</v>
      </c>
      <c r="L45" s="26">
        <f t="shared" si="4"/>
        <v>0</v>
      </c>
      <c r="M45" s="26">
        <v>100000</v>
      </c>
      <c r="N45" s="26">
        <f t="shared" si="5"/>
        <v>100000</v>
      </c>
    </row>
    <row r="46" spans="1:14" ht="15.75" thickBot="1" x14ac:dyDescent="0.3">
      <c r="A46" s="9">
        <f>SUM(A43:A45)</f>
        <v>3</v>
      </c>
      <c r="B46" s="115" t="s">
        <v>30</v>
      </c>
      <c r="C46" s="115"/>
      <c r="D46" s="115"/>
      <c r="E46" s="115"/>
      <c r="F46" s="115"/>
      <c r="G46" s="84">
        <f>SUM(G43:G45)</f>
        <v>26</v>
      </c>
      <c r="H46" s="84">
        <f>SUM(H43:H45)</f>
        <v>62</v>
      </c>
      <c r="I46" s="84">
        <f>SUM(I43:I45)</f>
        <v>3</v>
      </c>
      <c r="J46" s="54">
        <f>SUM(J43:J45)</f>
        <v>50850</v>
      </c>
      <c r="K46" s="54">
        <f>SUM(K43:K45)</f>
        <v>68000</v>
      </c>
      <c r="L46" s="54">
        <f>SUM(L43:L45)</f>
        <v>118850</v>
      </c>
      <c r="M46" s="54">
        <f>SUM(M43:M45)</f>
        <v>100000</v>
      </c>
      <c r="N46" s="54">
        <f>SUM(N43:N45)</f>
        <v>218850</v>
      </c>
    </row>
    <row r="47" spans="1:14" ht="15.75" thickBot="1" x14ac:dyDescent="0.3">
      <c r="A47" s="116" t="s">
        <v>31</v>
      </c>
      <c r="B47" s="117"/>
      <c r="C47" s="117"/>
      <c r="D47" s="117"/>
      <c r="E47" s="117"/>
      <c r="F47" s="117"/>
      <c r="G47" s="117"/>
      <c r="H47" s="40"/>
      <c r="I47" s="40"/>
      <c r="J47" s="40"/>
      <c r="K47" s="54">
        <f>+K46*0.1</f>
        <v>6800</v>
      </c>
      <c r="L47" s="22">
        <f>+K47</f>
        <v>6800</v>
      </c>
      <c r="M47" s="22" t="s">
        <v>39</v>
      </c>
      <c r="N47" s="22">
        <f>+L47</f>
        <v>6800</v>
      </c>
    </row>
    <row r="48" spans="1:14" ht="15.75" thickBot="1" x14ac:dyDescent="0.3">
      <c r="A48" s="115" t="s">
        <v>32</v>
      </c>
      <c r="B48" s="115"/>
      <c r="C48" s="115"/>
      <c r="D48" s="115"/>
      <c r="E48" s="115"/>
      <c r="F48" s="115"/>
      <c r="G48" s="115"/>
      <c r="H48" s="41"/>
      <c r="I48" s="41"/>
      <c r="J48" s="41"/>
      <c r="K48" s="54">
        <f>SUM(K46:K47)</f>
        <v>74800</v>
      </c>
      <c r="L48" s="22">
        <f>SUM(L46:L47)</f>
        <v>125650</v>
      </c>
      <c r="M48" s="22">
        <f>SUM(M46:M47)</f>
        <v>100000</v>
      </c>
      <c r="N48" s="22">
        <f>SUM(N46:N47)</f>
        <v>225650</v>
      </c>
    </row>
    <row r="49" spans="1:14" x14ac:dyDescent="0.25">
      <c r="A49" s="60"/>
      <c r="B49" s="60"/>
      <c r="C49" s="60"/>
      <c r="D49" s="60"/>
      <c r="E49" s="60"/>
      <c r="F49" s="60"/>
      <c r="G49" s="60"/>
      <c r="H49" s="61"/>
      <c r="I49" s="61"/>
      <c r="J49" s="61"/>
      <c r="K49" s="62"/>
      <c r="L49" s="63"/>
      <c r="M49" s="63"/>
      <c r="N49" s="63"/>
    </row>
    <row r="50" spans="1:14" ht="16.5" thickBot="1" x14ac:dyDescent="0.3">
      <c r="A50" s="97" t="s">
        <v>40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</row>
    <row r="51" spans="1:14" ht="15.75" thickBot="1" x14ac:dyDescent="0.3">
      <c r="A51" s="98" t="s">
        <v>7</v>
      </c>
      <c r="B51" s="100" t="s">
        <v>8</v>
      </c>
      <c r="C51" s="100"/>
      <c r="D51" s="102" t="s">
        <v>46</v>
      </c>
      <c r="E51" s="102" t="s">
        <v>10</v>
      </c>
      <c r="F51" s="102" t="s">
        <v>11</v>
      </c>
      <c r="G51" s="102" t="s">
        <v>12</v>
      </c>
      <c r="H51" s="102" t="s">
        <v>13</v>
      </c>
      <c r="I51" s="102"/>
      <c r="J51" s="100" t="s">
        <v>14</v>
      </c>
      <c r="K51" s="100" t="s">
        <v>15</v>
      </c>
      <c r="L51" s="109" t="s">
        <v>16</v>
      </c>
      <c r="M51" s="112" t="s">
        <v>17</v>
      </c>
      <c r="N51" s="109" t="s">
        <v>18</v>
      </c>
    </row>
    <row r="52" spans="1:14" ht="15.75" thickBot="1" x14ac:dyDescent="0.3">
      <c r="A52" s="99"/>
      <c r="B52" s="101"/>
      <c r="C52" s="101"/>
      <c r="D52" s="103"/>
      <c r="E52" s="103"/>
      <c r="F52" s="103"/>
      <c r="G52" s="105"/>
      <c r="H52" s="102" t="s">
        <v>19</v>
      </c>
      <c r="I52" s="100" t="s">
        <v>20</v>
      </c>
      <c r="J52" s="107"/>
      <c r="K52" s="107"/>
      <c r="L52" s="110"/>
      <c r="M52" s="113"/>
      <c r="N52" s="110"/>
    </row>
    <row r="53" spans="1:14" ht="15.75" thickBot="1" x14ac:dyDescent="0.3">
      <c r="A53" s="99"/>
      <c r="B53" s="88" t="s">
        <v>21</v>
      </c>
      <c r="C53" s="88" t="s">
        <v>22</v>
      </c>
      <c r="D53" s="104"/>
      <c r="E53" s="104"/>
      <c r="F53" s="104"/>
      <c r="G53" s="106"/>
      <c r="H53" s="106"/>
      <c r="I53" s="101"/>
      <c r="J53" s="108"/>
      <c r="K53" s="108"/>
      <c r="L53" s="111"/>
      <c r="M53" s="114"/>
      <c r="N53" s="111"/>
    </row>
    <row r="54" spans="1:14" ht="72" thickBot="1" x14ac:dyDescent="0.3">
      <c r="A54" s="25">
        <v>1</v>
      </c>
      <c r="B54" s="25" t="s">
        <v>76</v>
      </c>
      <c r="C54" s="84" t="s">
        <v>34</v>
      </c>
      <c r="D54" s="25" t="s">
        <v>42</v>
      </c>
      <c r="E54" s="25" t="s">
        <v>77</v>
      </c>
      <c r="F54" s="25" t="s">
        <v>171</v>
      </c>
      <c r="G54" s="25">
        <v>24</v>
      </c>
      <c r="H54" s="25">
        <v>10</v>
      </c>
      <c r="I54" s="25">
        <v>30</v>
      </c>
      <c r="J54" s="34">
        <v>85000</v>
      </c>
      <c r="K54" s="34">
        <v>93000</v>
      </c>
      <c r="L54" s="34">
        <f t="shared" ref="L54:L56" si="6">J54+K54</f>
        <v>178000</v>
      </c>
      <c r="M54" s="69">
        <v>0</v>
      </c>
      <c r="N54" s="34">
        <f t="shared" ref="N54:N55" si="7">M54+L54</f>
        <v>178000</v>
      </c>
    </row>
    <row r="55" spans="1:14" ht="102" customHeight="1" thickBot="1" x14ac:dyDescent="0.3">
      <c r="A55" s="25">
        <v>1</v>
      </c>
      <c r="B55" s="35" t="s">
        <v>79</v>
      </c>
      <c r="C55" s="84" t="s">
        <v>101</v>
      </c>
      <c r="D55" s="25" t="s">
        <v>42</v>
      </c>
      <c r="E55" s="25" t="s">
        <v>80</v>
      </c>
      <c r="F55" s="25" t="s">
        <v>68</v>
      </c>
      <c r="G55" s="25">
        <v>40</v>
      </c>
      <c r="H55" s="25">
        <v>10</v>
      </c>
      <c r="I55" s="25">
        <v>30</v>
      </c>
      <c r="J55" s="34">
        <v>150000</v>
      </c>
      <c r="K55" s="34">
        <v>110000</v>
      </c>
      <c r="L55" s="34">
        <f t="shared" si="6"/>
        <v>260000</v>
      </c>
      <c r="M55" s="69">
        <v>0</v>
      </c>
      <c r="N55" s="34">
        <f t="shared" si="7"/>
        <v>260000</v>
      </c>
    </row>
    <row r="56" spans="1:14" ht="80.25" customHeight="1" thickBot="1" x14ac:dyDescent="0.3">
      <c r="A56" s="25">
        <v>1</v>
      </c>
      <c r="B56" s="25" t="s">
        <v>81</v>
      </c>
      <c r="C56" s="84" t="s">
        <v>86</v>
      </c>
      <c r="D56" s="25" t="s">
        <v>42</v>
      </c>
      <c r="E56" s="25" t="s">
        <v>82</v>
      </c>
      <c r="F56" s="25" t="s">
        <v>75</v>
      </c>
      <c r="G56" s="25">
        <v>24</v>
      </c>
      <c r="H56" s="25">
        <v>10</v>
      </c>
      <c r="I56" s="25">
        <v>30</v>
      </c>
      <c r="J56" s="34">
        <v>85000</v>
      </c>
      <c r="K56" s="34">
        <v>75000</v>
      </c>
      <c r="L56" s="34">
        <f t="shared" si="6"/>
        <v>160000</v>
      </c>
      <c r="M56" s="69">
        <v>0</v>
      </c>
      <c r="N56" s="34">
        <f>M56+L56</f>
        <v>160000</v>
      </c>
    </row>
    <row r="57" spans="1:14" ht="15.75" thickBot="1" x14ac:dyDescent="0.3">
      <c r="A57" s="9">
        <f>SUM(A54:A56)</f>
        <v>3</v>
      </c>
      <c r="B57" s="115" t="s">
        <v>30</v>
      </c>
      <c r="C57" s="115"/>
      <c r="D57" s="115"/>
      <c r="E57" s="115"/>
      <c r="F57" s="115"/>
      <c r="G57" s="84">
        <f>SUM(G54:G56)</f>
        <v>88</v>
      </c>
      <c r="H57" s="84">
        <f>SUM(H54:H56)</f>
        <v>30</v>
      </c>
      <c r="I57" s="84">
        <f>SUM(I54:I56)</f>
        <v>90</v>
      </c>
      <c r="J57" s="11">
        <f>SUM(J54:J56)</f>
        <v>320000</v>
      </c>
      <c r="K57" s="11">
        <f>SUM(K54:K56)</f>
        <v>278000</v>
      </c>
      <c r="L57" s="11">
        <f>SUM(L54:L56)</f>
        <v>598000</v>
      </c>
      <c r="M57" s="81">
        <f>SUM(M54:M56)</f>
        <v>0</v>
      </c>
      <c r="N57" s="11">
        <f>SUM(N54:N56)</f>
        <v>598000</v>
      </c>
    </row>
    <row r="58" spans="1:14" ht="15.75" thickBot="1" x14ac:dyDescent="0.3">
      <c r="A58" s="116" t="s">
        <v>31</v>
      </c>
      <c r="B58" s="117"/>
      <c r="C58" s="117"/>
      <c r="D58" s="117"/>
      <c r="E58" s="117"/>
      <c r="F58" s="117"/>
      <c r="G58" s="117"/>
      <c r="H58" s="42"/>
      <c r="I58" s="42"/>
      <c r="J58" s="42"/>
      <c r="K58" s="14">
        <f>0.1*K57</f>
        <v>27800</v>
      </c>
      <c r="L58" s="15">
        <f>K57*0.1</f>
        <v>27800</v>
      </c>
      <c r="M58" s="81">
        <v>0</v>
      </c>
      <c r="N58" s="16">
        <f>L58</f>
        <v>27800</v>
      </c>
    </row>
    <row r="59" spans="1:14" ht="15.75" thickBot="1" x14ac:dyDescent="0.3">
      <c r="A59" s="115" t="s">
        <v>32</v>
      </c>
      <c r="B59" s="115"/>
      <c r="C59" s="115"/>
      <c r="D59" s="115"/>
      <c r="E59" s="115"/>
      <c r="F59" s="115"/>
      <c r="G59" s="115"/>
      <c r="H59" s="44"/>
      <c r="I59" s="44"/>
      <c r="J59" s="44"/>
      <c r="K59" s="18">
        <f>SUM(K57:K58)</f>
        <v>305800</v>
      </c>
      <c r="L59" s="45">
        <f>SUM(L57:L58)</f>
        <v>625800</v>
      </c>
      <c r="M59" s="23">
        <f>SUM(M57:M58)</f>
        <v>0</v>
      </c>
      <c r="N59" s="21">
        <f>N58+N57</f>
        <v>625800</v>
      </c>
    </row>
    <row r="60" spans="1:14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5.75" thickBot="1" x14ac:dyDescent="0.3">
      <c r="A61" s="118" t="s">
        <v>44</v>
      </c>
      <c r="B61" s="118"/>
      <c r="C61" s="11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5.75" thickBot="1" x14ac:dyDescent="0.3">
      <c r="A62" s="98" t="s">
        <v>7</v>
      </c>
      <c r="B62" s="100" t="s">
        <v>8</v>
      </c>
      <c r="C62" s="100"/>
      <c r="D62" s="102" t="s">
        <v>46</v>
      </c>
      <c r="E62" s="102" t="s">
        <v>10</v>
      </c>
      <c r="F62" s="102" t="s">
        <v>11</v>
      </c>
      <c r="G62" s="102" t="s">
        <v>167</v>
      </c>
      <c r="H62" s="102" t="s">
        <v>13</v>
      </c>
      <c r="I62" s="102"/>
      <c r="J62" s="100" t="s">
        <v>14</v>
      </c>
      <c r="K62" s="100" t="s">
        <v>15</v>
      </c>
      <c r="L62" s="109" t="s">
        <v>16</v>
      </c>
      <c r="M62" s="112" t="s">
        <v>17</v>
      </c>
      <c r="N62" s="109" t="s">
        <v>18</v>
      </c>
    </row>
    <row r="63" spans="1:14" ht="15.75" thickBot="1" x14ac:dyDescent="0.3">
      <c r="A63" s="99"/>
      <c r="B63" s="101"/>
      <c r="C63" s="101"/>
      <c r="D63" s="103"/>
      <c r="E63" s="103"/>
      <c r="F63" s="103"/>
      <c r="G63" s="105"/>
      <c r="H63" s="102" t="s">
        <v>19</v>
      </c>
      <c r="I63" s="100" t="s">
        <v>20</v>
      </c>
      <c r="J63" s="107"/>
      <c r="K63" s="107"/>
      <c r="L63" s="110"/>
      <c r="M63" s="113"/>
      <c r="N63" s="110"/>
    </row>
    <row r="64" spans="1:14" ht="15.75" thickBot="1" x14ac:dyDescent="0.3">
      <c r="A64" s="99"/>
      <c r="B64" s="88" t="s">
        <v>21</v>
      </c>
      <c r="C64" s="88" t="s">
        <v>22</v>
      </c>
      <c r="D64" s="104"/>
      <c r="E64" s="104"/>
      <c r="F64" s="104"/>
      <c r="G64" s="106"/>
      <c r="H64" s="106"/>
      <c r="I64" s="101"/>
      <c r="J64" s="108"/>
      <c r="K64" s="108"/>
      <c r="L64" s="111"/>
      <c r="M64" s="114"/>
      <c r="N64" s="111"/>
    </row>
    <row r="65" spans="1:14" ht="72" thickBot="1" x14ac:dyDescent="0.3">
      <c r="A65" s="25">
        <v>1</v>
      </c>
      <c r="B65" s="25" t="s">
        <v>112</v>
      </c>
      <c r="C65" s="84" t="s">
        <v>92</v>
      </c>
      <c r="D65" s="25" t="s">
        <v>45</v>
      </c>
      <c r="E65" s="25" t="s">
        <v>97</v>
      </c>
      <c r="F65" s="25" t="s">
        <v>94</v>
      </c>
      <c r="G65" s="25">
        <v>16</v>
      </c>
      <c r="H65" s="25">
        <v>5</v>
      </c>
      <c r="I65" s="25">
        <v>35</v>
      </c>
      <c r="J65" s="26">
        <v>66000</v>
      </c>
      <c r="K65" s="26">
        <v>37200</v>
      </c>
      <c r="L65" s="27">
        <f t="shared" ref="L65:L67" si="8">J65+K65</f>
        <v>103200</v>
      </c>
      <c r="M65" s="26">
        <v>0</v>
      </c>
      <c r="N65" s="26">
        <f t="shared" ref="N65:N67" si="9">M65+L65</f>
        <v>103200</v>
      </c>
    </row>
    <row r="66" spans="1:14" ht="81" customHeight="1" thickBot="1" x14ac:dyDescent="0.3">
      <c r="A66" s="25">
        <v>1</v>
      </c>
      <c r="B66" s="25" t="s">
        <v>95</v>
      </c>
      <c r="C66" s="84" t="s">
        <v>96</v>
      </c>
      <c r="D66" s="25" t="s">
        <v>45</v>
      </c>
      <c r="E66" s="25" t="s">
        <v>97</v>
      </c>
      <c r="F66" s="25" t="s">
        <v>84</v>
      </c>
      <c r="G66" s="25">
        <v>24</v>
      </c>
      <c r="H66" s="25">
        <v>5</v>
      </c>
      <c r="I66" s="25">
        <v>35</v>
      </c>
      <c r="J66" s="26">
        <v>66000</v>
      </c>
      <c r="K66" s="26">
        <v>93000</v>
      </c>
      <c r="L66" s="27">
        <f t="shared" si="8"/>
        <v>159000</v>
      </c>
      <c r="M66" s="26">
        <v>0</v>
      </c>
      <c r="N66" s="26">
        <f t="shared" si="9"/>
        <v>159000</v>
      </c>
    </row>
    <row r="67" spans="1:14" ht="81.75" customHeight="1" thickBot="1" x14ac:dyDescent="0.3">
      <c r="A67" s="25">
        <v>1</v>
      </c>
      <c r="B67" s="25" t="s">
        <v>112</v>
      </c>
      <c r="C67" s="84" t="s">
        <v>92</v>
      </c>
      <c r="D67" s="25" t="s">
        <v>45</v>
      </c>
      <c r="E67" s="25" t="s">
        <v>97</v>
      </c>
      <c r="F67" s="25" t="s">
        <v>98</v>
      </c>
      <c r="G67" s="25">
        <v>16</v>
      </c>
      <c r="H67" s="25">
        <v>5</v>
      </c>
      <c r="I67" s="25">
        <v>35</v>
      </c>
      <c r="J67" s="26">
        <v>44000</v>
      </c>
      <c r="K67" s="26">
        <v>37200</v>
      </c>
      <c r="L67" s="27">
        <f t="shared" si="8"/>
        <v>81200</v>
      </c>
      <c r="M67" s="26">
        <v>0</v>
      </c>
      <c r="N67" s="26">
        <f t="shared" si="9"/>
        <v>81200</v>
      </c>
    </row>
    <row r="68" spans="1:14" ht="15.75" thickBot="1" x14ac:dyDescent="0.3">
      <c r="A68" s="9">
        <f>SUM(A65:A67)</f>
        <v>3</v>
      </c>
      <c r="B68" s="121" t="s">
        <v>30</v>
      </c>
      <c r="C68" s="121"/>
      <c r="D68" s="121"/>
      <c r="E68" s="121"/>
      <c r="F68" s="121"/>
      <c r="G68" s="84">
        <f>SUM(G65:G67)</f>
        <v>56</v>
      </c>
      <c r="H68" s="84">
        <f>SUM(H65:H67)</f>
        <v>15</v>
      </c>
      <c r="I68" s="84">
        <f>SUM(I65:I67)</f>
        <v>105</v>
      </c>
      <c r="J68" s="11">
        <f>SUM(J65:J67)</f>
        <v>176000</v>
      </c>
      <c r="K68" s="11">
        <f>SUM(K65:K67)</f>
        <v>167400</v>
      </c>
      <c r="L68" s="11">
        <f>SUM(L65:L67)</f>
        <v>343400</v>
      </c>
      <c r="M68" s="20">
        <f>SUM(M65:M67)</f>
        <v>0</v>
      </c>
      <c r="N68" s="11">
        <f>SUM(N65:N67)</f>
        <v>343400</v>
      </c>
    </row>
    <row r="69" spans="1:14" ht="15.75" thickBot="1" x14ac:dyDescent="0.3">
      <c r="A69" s="122" t="s">
        <v>31</v>
      </c>
      <c r="B69" s="123"/>
      <c r="C69" s="123"/>
      <c r="D69" s="123"/>
      <c r="E69" s="123"/>
      <c r="F69" s="123"/>
      <c r="G69" s="123"/>
      <c r="H69" s="12"/>
      <c r="I69" s="13"/>
      <c r="J69" s="13"/>
      <c r="K69" s="14">
        <f>0.1*K68</f>
        <v>16740</v>
      </c>
      <c r="L69" s="15">
        <f>K68*0.1</f>
        <v>16740</v>
      </c>
      <c r="M69" s="20">
        <v>0</v>
      </c>
      <c r="N69" s="28">
        <f>L69</f>
        <v>16740</v>
      </c>
    </row>
    <row r="70" spans="1:14" ht="15.75" thickBot="1" x14ac:dyDescent="0.3">
      <c r="A70" s="124" t="s">
        <v>32</v>
      </c>
      <c r="B70" s="121"/>
      <c r="C70" s="121"/>
      <c r="D70" s="121"/>
      <c r="E70" s="121"/>
      <c r="F70" s="121"/>
      <c r="G70" s="121"/>
      <c r="H70" s="17"/>
      <c r="I70" s="17"/>
      <c r="J70" s="17"/>
      <c r="K70" s="18">
        <f>SUM(K68:K69)</f>
        <v>184140</v>
      </c>
      <c r="L70" s="19">
        <f>SUM(L68:L69)</f>
        <v>360140</v>
      </c>
      <c r="M70" s="20">
        <f>SUM(M68:M69)</f>
        <v>0</v>
      </c>
      <c r="N70" s="29">
        <f>N69+N68</f>
        <v>360140</v>
      </c>
    </row>
    <row r="71" spans="1:14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5.75" thickBot="1" x14ac:dyDescent="0.3">
      <c r="A72" s="125" t="s">
        <v>168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</row>
    <row r="73" spans="1:14" ht="15.75" thickBot="1" x14ac:dyDescent="0.3">
      <c r="A73" s="98" t="s">
        <v>7</v>
      </c>
      <c r="B73" s="100" t="s">
        <v>8</v>
      </c>
      <c r="C73" s="100"/>
      <c r="D73" s="102" t="s">
        <v>46</v>
      </c>
      <c r="E73" s="102" t="s">
        <v>10</v>
      </c>
      <c r="F73" s="102" t="s">
        <v>11</v>
      </c>
      <c r="G73" s="102" t="s">
        <v>167</v>
      </c>
      <c r="H73" s="100" t="s">
        <v>13</v>
      </c>
      <c r="I73" s="100"/>
      <c r="J73" s="100" t="s">
        <v>14</v>
      </c>
      <c r="K73" s="100" t="s">
        <v>15</v>
      </c>
      <c r="L73" s="112" t="s">
        <v>16</v>
      </c>
      <c r="M73" s="112" t="s">
        <v>47</v>
      </c>
      <c r="N73" s="112" t="s">
        <v>48</v>
      </c>
    </row>
    <row r="74" spans="1:14" ht="15.75" thickBot="1" x14ac:dyDescent="0.3">
      <c r="A74" s="99"/>
      <c r="B74" s="101"/>
      <c r="C74" s="101"/>
      <c r="D74" s="103"/>
      <c r="E74" s="103"/>
      <c r="F74" s="103"/>
      <c r="G74" s="105"/>
      <c r="H74" s="100" t="s">
        <v>19</v>
      </c>
      <c r="I74" s="100" t="s">
        <v>20</v>
      </c>
      <c r="J74" s="107"/>
      <c r="K74" s="107"/>
      <c r="L74" s="113"/>
      <c r="M74" s="113"/>
      <c r="N74" s="113"/>
    </row>
    <row r="75" spans="1:14" ht="15.75" thickBot="1" x14ac:dyDescent="0.3">
      <c r="A75" s="127"/>
      <c r="B75" s="83" t="s">
        <v>49</v>
      </c>
      <c r="C75" s="83" t="s">
        <v>22</v>
      </c>
      <c r="D75" s="103"/>
      <c r="E75" s="103"/>
      <c r="F75" s="103"/>
      <c r="G75" s="105"/>
      <c r="H75" s="107"/>
      <c r="I75" s="120"/>
      <c r="J75" s="107"/>
      <c r="K75" s="107"/>
      <c r="L75" s="119"/>
      <c r="M75" s="119"/>
      <c r="N75" s="119"/>
    </row>
    <row r="76" spans="1:14" ht="72" thickBot="1" x14ac:dyDescent="0.3">
      <c r="A76" s="25">
        <v>1</v>
      </c>
      <c r="B76" s="85" t="s">
        <v>143</v>
      </c>
      <c r="C76" s="84" t="s">
        <v>113</v>
      </c>
      <c r="D76" s="25" t="s">
        <v>50</v>
      </c>
      <c r="E76" s="32" t="s">
        <v>108</v>
      </c>
      <c r="F76" s="32" t="s">
        <v>109</v>
      </c>
      <c r="G76" s="32">
        <v>27</v>
      </c>
      <c r="H76" s="32">
        <v>5</v>
      </c>
      <c r="I76" s="32">
        <v>25</v>
      </c>
      <c r="J76" s="33">
        <v>50000</v>
      </c>
      <c r="K76" s="33">
        <v>34593</v>
      </c>
      <c r="L76" s="27">
        <f t="shared" ref="L76:L77" si="10">J76+K76</f>
        <v>84593</v>
      </c>
      <c r="M76" s="39">
        <v>100000</v>
      </c>
      <c r="N76" s="34">
        <f t="shared" ref="N76:N77" si="11">M76+L76</f>
        <v>184593</v>
      </c>
    </row>
    <row r="77" spans="1:14" ht="80.25" customHeight="1" thickBot="1" x14ac:dyDescent="0.3">
      <c r="A77" s="25">
        <v>1</v>
      </c>
      <c r="B77" s="25" t="s">
        <v>87</v>
      </c>
      <c r="C77" s="84" t="s">
        <v>86</v>
      </c>
      <c r="D77" s="25" t="s">
        <v>50</v>
      </c>
      <c r="E77" s="32" t="s">
        <v>108</v>
      </c>
      <c r="F77" s="32" t="s">
        <v>109</v>
      </c>
      <c r="G77" s="37">
        <v>32</v>
      </c>
      <c r="H77" s="38">
        <v>5</v>
      </c>
      <c r="I77" s="37">
        <v>25</v>
      </c>
      <c r="J77" s="39">
        <v>70000</v>
      </c>
      <c r="K77" s="39">
        <v>76647</v>
      </c>
      <c r="L77" s="27">
        <f t="shared" si="10"/>
        <v>146647</v>
      </c>
      <c r="M77" s="39">
        <v>300000</v>
      </c>
      <c r="N77" s="34">
        <f t="shared" si="11"/>
        <v>446647</v>
      </c>
    </row>
    <row r="78" spans="1:14" ht="15.75" thickBot="1" x14ac:dyDescent="0.3">
      <c r="A78" s="9">
        <f>SUM(A76:A77)</f>
        <v>2</v>
      </c>
      <c r="B78" s="115" t="s">
        <v>30</v>
      </c>
      <c r="C78" s="115"/>
      <c r="D78" s="115"/>
      <c r="E78" s="115"/>
      <c r="F78" s="115"/>
      <c r="G78" s="84">
        <f>SUM(G76:G77)</f>
        <v>59</v>
      </c>
      <c r="H78" s="84">
        <f>SUM(H76:H77)</f>
        <v>10</v>
      </c>
      <c r="I78" s="84">
        <f>SUM(I76:I77)</f>
        <v>50</v>
      </c>
      <c r="J78" s="11">
        <f>SUM(J76:J77)</f>
        <v>120000</v>
      </c>
      <c r="K78" s="11">
        <f>SUM(K76:K77)</f>
        <v>111240</v>
      </c>
      <c r="L78" s="11">
        <f>SUM(L76:L77)</f>
        <v>231240</v>
      </c>
      <c r="M78" s="11">
        <f>SUM(M76:M77)</f>
        <v>400000</v>
      </c>
      <c r="N78" s="11">
        <f>SUM(N76:N77)</f>
        <v>631240</v>
      </c>
    </row>
    <row r="79" spans="1:14" ht="15.75" thickBot="1" x14ac:dyDescent="0.3">
      <c r="A79" s="116" t="s">
        <v>31</v>
      </c>
      <c r="B79" s="117"/>
      <c r="C79" s="117"/>
      <c r="D79" s="117"/>
      <c r="E79" s="117"/>
      <c r="F79" s="117"/>
      <c r="G79" s="117"/>
      <c r="H79" s="42"/>
      <c r="I79" s="42"/>
      <c r="J79" s="42"/>
      <c r="K79" s="14">
        <f>0.1*K78</f>
        <v>11124</v>
      </c>
      <c r="L79" s="15">
        <f>+K79</f>
        <v>11124</v>
      </c>
      <c r="M79" s="43">
        <v>0</v>
      </c>
      <c r="N79" s="28">
        <f>L79</f>
        <v>11124</v>
      </c>
    </row>
    <row r="80" spans="1:14" ht="15.75" thickBot="1" x14ac:dyDescent="0.3">
      <c r="A80" s="115" t="s">
        <v>32</v>
      </c>
      <c r="B80" s="115"/>
      <c r="C80" s="115"/>
      <c r="D80" s="115"/>
      <c r="E80" s="115"/>
      <c r="F80" s="115"/>
      <c r="G80" s="115"/>
      <c r="H80" s="44"/>
      <c r="I80" s="44"/>
      <c r="J80" s="44"/>
      <c r="K80" s="18">
        <f>SUM(K78:K79)</f>
        <v>122364</v>
      </c>
      <c r="L80" s="45">
        <f>SUM(L78:L79)</f>
        <v>242364</v>
      </c>
      <c r="M80" s="23">
        <f>SUM(M78:M79)</f>
        <v>400000</v>
      </c>
      <c r="N80" s="29">
        <f>N79+N78</f>
        <v>642364</v>
      </c>
    </row>
    <row r="81" spans="1:14" x14ac:dyDescent="0.25">
      <c r="A81" s="60"/>
      <c r="B81" s="60"/>
      <c r="C81" s="60"/>
      <c r="D81" s="60"/>
      <c r="E81" s="60"/>
      <c r="F81" s="60"/>
      <c r="G81" s="60"/>
      <c r="H81" s="64"/>
      <c r="I81" s="64"/>
      <c r="J81" s="64"/>
      <c r="K81" s="65"/>
      <c r="L81" s="66"/>
      <c r="M81" s="67"/>
      <c r="N81" s="68"/>
    </row>
    <row r="82" spans="1:14" x14ac:dyDescent="0.25">
      <c r="A82" s="60"/>
      <c r="B82" s="60"/>
      <c r="C82" s="60"/>
      <c r="D82" s="60"/>
      <c r="E82" s="60"/>
      <c r="F82" s="60"/>
      <c r="G82" s="60"/>
      <c r="H82" s="64"/>
      <c r="I82" s="64"/>
      <c r="J82" s="64"/>
      <c r="K82" s="65"/>
      <c r="L82" s="66"/>
      <c r="M82" s="67"/>
      <c r="N82" s="68"/>
    </row>
    <row r="83" spans="1:14" x14ac:dyDescent="0.25">
      <c r="A83" s="60"/>
      <c r="B83" s="60"/>
      <c r="C83" s="60"/>
      <c r="D83" s="60"/>
      <c r="E83" s="60"/>
      <c r="F83" s="60"/>
      <c r="G83" s="60"/>
      <c r="H83" s="64"/>
      <c r="I83" s="64"/>
      <c r="J83" s="64"/>
      <c r="K83" s="65"/>
      <c r="L83" s="66"/>
      <c r="M83" s="67"/>
      <c r="N83" s="68"/>
    </row>
    <row r="84" spans="1:14" x14ac:dyDescent="0.25">
      <c r="A84" s="7"/>
      <c r="B84" s="7"/>
      <c r="C84" s="7"/>
      <c r="D84" s="7"/>
      <c r="E84" s="8"/>
      <c r="F84" s="8"/>
      <c r="G84" s="8"/>
      <c r="H84" s="8"/>
      <c r="I84" s="8"/>
      <c r="J84" s="8"/>
      <c r="K84" s="46"/>
      <c r="L84" s="8"/>
      <c r="M84" s="8"/>
      <c r="N84" s="8"/>
    </row>
    <row r="85" spans="1:14" x14ac:dyDescent="0.25">
      <c r="A85" s="7"/>
      <c r="B85" s="129" t="s">
        <v>169</v>
      </c>
      <c r="C85" s="12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x14ac:dyDescent="0.25">
      <c r="A86" s="7"/>
      <c r="B86" s="7"/>
      <c r="C86" s="8"/>
      <c r="D86" s="8"/>
      <c r="E86" s="8"/>
      <c r="F86" s="8"/>
      <c r="G86" s="8"/>
      <c r="H86" s="8"/>
      <c r="I86" s="8"/>
      <c r="J86" s="8"/>
      <c r="K86" s="46"/>
      <c r="L86" s="8"/>
      <c r="M86" s="8"/>
      <c r="N86" s="8"/>
    </row>
    <row r="87" spans="1:14" x14ac:dyDescent="0.25">
      <c r="A87" s="7"/>
      <c r="B87" s="128" t="s">
        <v>55</v>
      </c>
      <c r="C87" s="128"/>
      <c r="D87" s="82">
        <f>+A35+A46+A57+A68+A78-A45-A44</f>
        <v>11</v>
      </c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25">
      <c r="A88" s="7"/>
      <c r="B88" s="82" t="s">
        <v>139</v>
      </c>
      <c r="C88" s="82"/>
      <c r="D88" s="82">
        <f>+A44</f>
        <v>1</v>
      </c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25">
      <c r="A89" s="7"/>
      <c r="B89" s="82" t="s">
        <v>142</v>
      </c>
      <c r="C89" s="82"/>
      <c r="D89" s="82">
        <f>+A45</f>
        <v>1</v>
      </c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25">
      <c r="A90" s="7"/>
      <c r="B90" s="128" t="s">
        <v>56</v>
      </c>
      <c r="C90" s="128"/>
      <c r="D90" s="82">
        <f>+I35+I46+I57+I68+I78</f>
        <v>283</v>
      </c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x14ac:dyDescent="0.25">
      <c r="A91" s="7"/>
      <c r="B91" s="57" t="s">
        <v>57</v>
      </c>
      <c r="C91" s="58"/>
      <c r="D91" s="82">
        <f>+H35+H46+H57+H68+H78-35</f>
        <v>107</v>
      </c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25">
      <c r="A92" s="7"/>
      <c r="B92" s="57" t="s">
        <v>166</v>
      </c>
      <c r="C92" s="58"/>
      <c r="D92" s="82">
        <f>+H44</f>
        <v>35</v>
      </c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x14ac:dyDescent="0.25">
      <c r="A93" s="7"/>
      <c r="B93" s="57" t="s">
        <v>58</v>
      </c>
      <c r="C93" s="58"/>
      <c r="D93" s="82">
        <f>+G35+G46+G57+G68+G78</f>
        <v>261</v>
      </c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25">
      <c r="A94" s="7"/>
      <c r="B94" s="57" t="s">
        <v>59</v>
      </c>
      <c r="C94" s="58"/>
      <c r="D94" s="59">
        <f>+N37+N48+N59+N70+N80</f>
        <v>2219514</v>
      </c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25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</sheetData>
  <mergeCells count="99">
    <mergeCell ref="B90:C90"/>
    <mergeCell ref="B78:F78"/>
    <mergeCell ref="A79:G79"/>
    <mergeCell ref="A80:G80"/>
    <mergeCell ref="B85:C85"/>
    <mergeCell ref="B87:C87"/>
    <mergeCell ref="H73:I73"/>
    <mergeCell ref="J73:J75"/>
    <mergeCell ref="K73:K75"/>
    <mergeCell ref="L73:L75"/>
    <mergeCell ref="M73:M75"/>
    <mergeCell ref="N73:N75"/>
    <mergeCell ref="H74:H75"/>
    <mergeCell ref="I74:I75"/>
    <mergeCell ref="B68:F68"/>
    <mergeCell ref="A69:G69"/>
    <mergeCell ref="A70:G70"/>
    <mergeCell ref="A72:N72"/>
    <mergeCell ref="A73:A75"/>
    <mergeCell ref="B73:C74"/>
    <mergeCell ref="D73:D75"/>
    <mergeCell ref="E73:E75"/>
    <mergeCell ref="F73:F75"/>
    <mergeCell ref="G73:G75"/>
    <mergeCell ref="H62:I62"/>
    <mergeCell ref="J62:J64"/>
    <mergeCell ref="K62:K64"/>
    <mergeCell ref="L62:L64"/>
    <mergeCell ref="M62:M64"/>
    <mergeCell ref="N62:N64"/>
    <mergeCell ref="H63:H64"/>
    <mergeCell ref="I63:I64"/>
    <mergeCell ref="B57:F57"/>
    <mergeCell ref="A58:G58"/>
    <mergeCell ref="A59:G59"/>
    <mergeCell ref="A61:C61"/>
    <mergeCell ref="A62:A64"/>
    <mergeCell ref="B62:C63"/>
    <mergeCell ref="D62:D64"/>
    <mergeCell ref="E62:E64"/>
    <mergeCell ref="F62:F64"/>
    <mergeCell ref="G62:G64"/>
    <mergeCell ref="H51:I51"/>
    <mergeCell ref="J51:J53"/>
    <mergeCell ref="K51:K53"/>
    <mergeCell ref="L51:L53"/>
    <mergeCell ref="M51:M53"/>
    <mergeCell ref="N51:N53"/>
    <mergeCell ref="H52:H53"/>
    <mergeCell ref="I52:I53"/>
    <mergeCell ref="B46:F46"/>
    <mergeCell ref="A47:G47"/>
    <mergeCell ref="A48:G48"/>
    <mergeCell ref="A50:N50"/>
    <mergeCell ref="A51:A53"/>
    <mergeCell ref="B51:C52"/>
    <mergeCell ref="D51:D53"/>
    <mergeCell ref="E51:E53"/>
    <mergeCell ref="F51:F53"/>
    <mergeCell ref="G51:G53"/>
    <mergeCell ref="J40:J42"/>
    <mergeCell ref="K40:K42"/>
    <mergeCell ref="L40:L42"/>
    <mergeCell ref="M40:M42"/>
    <mergeCell ref="N40:N42"/>
    <mergeCell ref="H41:H42"/>
    <mergeCell ref="I41:I42"/>
    <mergeCell ref="A36:G36"/>
    <mergeCell ref="A37:G37"/>
    <mergeCell ref="A39:N39"/>
    <mergeCell ref="A40:A42"/>
    <mergeCell ref="B40:C41"/>
    <mergeCell ref="D40:D42"/>
    <mergeCell ref="E40:E42"/>
    <mergeCell ref="F40:F42"/>
    <mergeCell ref="G40:G42"/>
    <mergeCell ref="H40:I40"/>
    <mergeCell ref="L30:L32"/>
    <mergeCell ref="M30:M32"/>
    <mergeCell ref="N30:N32"/>
    <mergeCell ref="H31:H32"/>
    <mergeCell ref="I31:I32"/>
    <mergeCell ref="B35:F35"/>
    <mergeCell ref="A29:N29"/>
    <mergeCell ref="A30:A32"/>
    <mergeCell ref="B30:C31"/>
    <mergeCell ref="D30:D32"/>
    <mergeCell ref="E30:E32"/>
    <mergeCell ref="F30:F32"/>
    <mergeCell ref="G30:G32"/>
    <mergeCell ref="H30:I30"/>
    <mergeCell ref="J30:J32"/>
    <mergeCell ref="K30:K32"/>
    <mergeCell ref="A1:N1"/>
    <mergeCell ref="A2:N2"/>
    <mergeCell ref="A3:N3"/>
    <mergeCell ref="A5:N5"/>
    <mergeCell ref="A6:N6"/>
    <mergeCell ref="A7:N7"/>
  </mergeCells>
  <pageMargins left="0.25" right="0.25" top="0.75" bottom="0.75" header="0.3" footer="0.3"/>
  <pageSetup paperSize="5" scale="80" orientation="landscape" r:id="rId1"/>
  <rowBreaks count="5" manualBreakCount="5">
    <brk id="27" max="16383" man="1"/>
    <brk id="37" max="16383" man="1"/>
    <brk id="48" max="16383" man="1"/>
    <brk id="59" max="16383" man="1"/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TRIMESTRE JULIO-SEPT.</vt:lpstr>
      <vt:lpstr>PROG. JULIO</vt:lpstr>
      <vt:lpstr>PROG. AGOSTO</vt:lpstr>
      <vt:lpstr>PROG. SEPTIEMBRE</vt:lpstr>
      <vt:lpstr>'PROG. JULIO'!Área_de_impresión</vt:lpstr>
      <vt:lpstr>'TRIMESTRE JULIO-SEPT.'!Área_de_impresión</vt:lpstr>
      <vt:lpstr>'PROG. AGOSTO'!Títulos_a_imprimir</vt:lpstr>
      <vt:lpstr>'PROG. JULIO'!Títulos_a_imprimir</vt:lpstr>
      <vt:lpstr>'PROG. SEPTIEMBRE'!Títulos_a_imprimir</vt:lpstr>
      <vt:lpstr>'TRIMESTRE JULIO-SEPT.'!Títulos_a_imprimir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Carmen Mestre</cp:lastModifiedBy>
  <cp:lastPrinted>2019-07-30T13:37:02Z</cp:lastPrinted>
  <dcterms:created xsi:type="dcterms:W3CDTF">2019-06-11T13:52:57Z</dcterms:created>
  <dcterms:modified xsi:type="dcterms:W3CDTF">2019-07-30T13:47:39Z</dcterms:modified>
</cp:coreProperties>
</file>