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29\Planificación y Desarrollo\1.- CARMEN 2018\PARA JULIA-TRANSPARENCIA\DICIEMBRE 2018\JULIA Y LUIS\"/>
    </mc:Choice>
  </mc:AlternateContent>
  <xr:revisionPtr revIDLastSave="0" documentId="13_ncr:1_{4C476FB6-FE36-46C5-96D5-1CDD5BE30160}" xr6:coauthVersionLast="40" xr6:coauthVersionMax="40" xr10:uidLastSave="{00000000-0000-0000-0000-000000000000}"/>
  <bookViews>
    <workbookView xWindow="0" yWindow="0" windowWidth="21945" windowHeight="10545" xr2:uid="{00000000-000D-0000-FFFF-FFFF00000000}"/>
  </bookViews>
  <sheets>
    <sheet name="Programación Diciembre" sheetId="6" r:id="rId1"/>
    <sheet name="Hoja3" sheetId="3" r:id="rId2"/>
  </sheets>
  <definedNames>
    <definedName name="_xlnm.Print_Area" localSheetId="0">'Programación Diciembre'!$A$1:$L$60</definedName>
    <definedName name="_xlnm.Print_Titles" localSheetId="0">'Programación Diciembre'!$1:$5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2" i="6" l="1"/>
  <c r="A12" i="6"/>
  <c r="C64" i="6" l="1"/>
  <c r="K22" i="6" l="1"/>
  <c r="J22" i="6"/>
  <c r="I22" i="6"/>
  <c r="H22" i="6"/>
  <c r="G22" i="6"/>
  <c r="G57" i="6"/>
  <c r="H57" i="6"/>
  <c r="I57" i="6"/>
  <c r="J57" i="6"/>
  <c r="K57" i="6"/>
  <c r="K58" i="6" s="1"/>
  <c r="K42" i="6"/>
  <c r="J42" i="6"/>
  <c r="G33" i="6"/>
  <c r="H33" i="6"/>
  <c r="I33" i="6"/>
  <c r="J33" i="6"/>
  <c r="K33" i="6"/>
  <c r="K34" i="6" s="1"/>
  <c r="K35" i="6" s="1"/>
  <c r="A33" i="6"/>
  <c r="I36" i="6" l="1"/>
  <c r="K59" i="6"/>
  <c r="J60" i="6" s="1"/>
  <c r="K23" i="6"/>
  <c r="K24" i="6" s="1"/>
  <c r="J25" i="6" s="1"/>
  <c r="A43" i="6"/>
  <c r="C63" i="6" l="1"/>
  <c r="K12" i="6"/>
  <c r="L33" i="6" l="1"/>
  <c r="I43" i="6" l="1"/>
  <c r="H43" i="6"/>
  <c r="G43" i="6"/>
  <c r="G12" i="6"/>
  <c r="C68" i="6" s="1"/>
  <c r="K43" i="6" l="1"/>
  <c r="J12" i="6"/>
  <c r="I12" i="6"/>
  <c r="C65" i="6" s="1"/>
  <c r="H12" i="6"/>
  <c r="C66" i="6" s="1"/>
  <c r="C67" i="6" l="1"/>
  <c r="J43" i="6"/>
  <c r="G64" i="6" s="1"/>
  <c r="K44" i="6"/>
  <c r="K45" i="6" s="1"/>
  <c r="G46" i="6" s="1"/>
  <c r="K13" i="6"/>
  <c r="K14" i="6" s="1"/>
  <c r="G65" i="6" l="1"/>
  <c r="G67" i="6" s="1"/>
  <c r="J15" i="6"/>
</calcChain>
</file>

<file path=xl/sharedStrings.xml><?xml version="1.0" encoding="utf-8"?>
<sst xmlns="http://schemas.openxmlformats.org/spreadsheetml/2006/main" count="159" uniqueCount="67">
  <si>
    <t>DIRECCIÓN EJECUTIVA</t>
  </si>
  <si>
    <t>PROGRAMACIÓN  DE ACTIVIDADES  AGROPECUARIAS Y FORESTALES</t>
  </si>
  <si>
    <t>Cant. Activi-dades</t>
  </si>
  <si>
    <t>COORDINADOR  CONIAF</t>
  </si>
  <si>
    <t>FECHA</t>
  </si>
  <si>
    <t>LUGAR</t>
  </si>
  <si>
    <t>BENEFICIARIOS</t>
  </si>
  <si>
    <t>NOMBRE DE LA ACTIVIDAD</t>
  </si>
  <si>
    <t>TECNICOS</t>
  </si>
  <si>
    <t>Legislación  ISR (10% sobre costo  facilitadores)</t>
  </si>
  <si>
    <t>DEPARTAMENTO DE  PROTECCION AL MEDIO AMBIENTE Y RECURSOS NATURALES</t>
  </si>
  <si>
    <t>DEPARTAMENTO DE PRODUCCIÓN ANIMAL</t>
  </si>
  <si>
    <t>ACTIVIDADES</t>
  </si>
  <si>
    <t xml:space="preserve">COSTO LOGÍSTICO         (RD$) </t>
  </si>
  <si>
    <t xml:space="preserve">COSTO FACILITADORES                 (RD$) </t>
  </si>
  <si>
    <t xml:space="preserve">COSTO AYUDANTE                 (RD$) </t>
  </si>
  <si>
    <t>SEMINARIOS Y CURSOS</t>
  </si>
  <si>
    <t xml:space="preserve"> FACILITADORES</t>
  </si>
  <si>
    <t>Cristino Gómez, MSc.</t>
  </si>
  <si>
    <t>SUB-TOTAL</t>
  </si>
  <si>
    <t>56,400.00</t>
  </si>
  <si>
    <t>SUB-TOTAL ACTIVIDADES + (Legislación  ISR (10% sobre costo  facilitadores)</t>
  </si>
  <si>
    <t>62,040.00</t>
  </si>
  <si>
    <t xml:space="preserve">TOTAL </t>
  </si>
  <si>
    <t>Martin Canals</t>
  </si>
  <si>
    <t>PRODUCTORES LIDERES</t>
  </si>
  <si>
    <t>Curso Formación para aplicadores y distribuidores de plaguicidas</t>
  </si>
  <si>
    <t>DEPARTAMENTO DE CAPACITACIÓN Y DIFUSIÓN DE TECNOLOGÍA</t>
  </si>
  <si>
    <t>VIATICOS</t>
  </si>
  <si>
    <t>C. Sanquintin, C. Columna; R. Gomez;  A. Taveras, A.Villar; C. Bueno</t>
  </si>
  <si>
    <t>Curso Asociatividad</t>
  </si>
  <si>
    <t xml:space="preserve"> </t>
  </si>
  <si>
    <t>HORAS CAPACITACIÓN</t>
  </si>
  <si>
    <t xml:space="preserve">DEPARTAMENTO AGRICULTURA COMPETITIVA           </t>
  </si>
  <si>
    <t>DEPARTAMENTO DE PLANIFICACIÓN  Y  DESARROLLO</t>
  </si>
  <si>
    <t>Victor Payano y Eymi De Jesús</t>
  </si>
  <si>
    <t xml:space="preserve"> José A. Nova</t>
  </si>
  <si>
    <t>C. Montero y B. Carvajal</t>
  </si>
  <si>
    <t>Costo Facilitadores</t>
  </si>
  <si>
    <t xml:space="preserve">Cursos Programados: </t>
  </si>
  <si>
    <t>Productores líderes a beneficiar:</t>
  </si>
  <si>
    <t>Técnicos a beneficiar:</t>
  </si>
  <si>
    <t>Total beneficiarios</t>
  </si>
  <si>
    <t>Costo estimado total:</t>
  </si>
  <si>
    <t>Horas capacitación :</t>
  </si>
  <si>
    <t>Costo Logístico:</t>
  </si>
  <si>
    <t>MES: DICIEMBRE 2018</t>
  </si>
  <si>
    <t>Diciembre 2,6 y 7</t>
  </si>
  <si>
    <t>Chalona, San Juan de la Maguana</t>
  </si>
  <si>
    <t>Diciembre</t>
  </si>
  <si>
    <t>La Ceiba de Bonet, Stgo. Rodríguez</t>
  </si>
  <si>
    <t>Producción sostenible de abejas</t>
  </si>
  <si>
    <t>Diciembre 7 al 15</t>
  </si>
  <si>
    <t>Neyba</t>
  </si>
  <si>
    <t>Diciembre 10 al 15</t>
  </si>
  <si>
    <t>San Francisco de Macorís</t>
  </si>
  <si>
    <t>Ing. Juan Arthur Collado</t>
  </si>
  <si>
    <t>Curso taller sobre agricultura orgánica</t>
  </si>
  <si>
    <t xml:space="preserve"> Diciembre 7</t>
  </si>
  <si>
    <t xml:space="preserve"> Diciembre 8</t>
  </si>
  <si>
    <t>Galván</t>
  </si>
  <si>
    <t xml:space="preserve">Ing. Carlos Sanquintin </t>
  </si>
  <si>
    <t>Socialización Prevención de intoxicación en el uso y manejo de plaguicidas</t>
  </si>
  <si>
    <t>NO SE PROGRAMARON ACTIVIDADES PARA ESTE MES DE DICIEMBRE</t>
  </si>
  <si>
    <t xml:space="preserve">DEPARTAMENTO CIENCIA MODERNA        </t>
  </si>
  <si>
    <t>Socializaciones:</t>
  </si>
  <si>
    <t>CONSEJO NACIONAL DE INVESTIGACIONES AGROPECUARIAS Y FORESTALES (CONIAF)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</si>
</sst>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2"/>
      <name val="Cambria"/>
      <family val="1"/>
      <scheme val="maj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8"/>
      <color theme="1"/>
      <name val="Arial"/>
      <family val="2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1"/>
      <color rgb="FFFF000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8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1" fillId="0" borderId="7" xfId="0" applyFont="1" applyBorder="1"/>
    <xf numFmtId="0" fontId="11" fillId="0" borderId="13" xfId="0" applyFont="1" applyBorder="1"/>
    <xf numFmtId="0" fontId="11" fillId="0" borderId="0" xfId="0" applyFont="1" applyBorder="1" applyAlignment="1">
      <alignment horizontal="center" vertical="center" wrapText="1"/>
    </xf>
    <xf numFmtId="0" fontId="10" fillId="0" borderId="0" xfId="0" applyFont="1"/>
    <xf numFmtId="0" fontId="11" fillId="0" borderId="3" xfId="0" applyFont="1" applyBorder="1"/>
    <xf numFmtId="0" fontId="10" fillId="0" borderId="5" xfId="0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wrapText="1"/>
    </xf>
    <xf numFmtId="4" fontId="10" fillId="0" borderId="21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wrapText="1"/>
    </xf>
    <xf numFmtId="0" fontId="11" fillId="0" borderId="19" xfId="0" applyFont="1" applyBorder="1"/>
    <xf numFmtId="4" fontId="10" fillId="0" borderId="5" xfId="0" applyNumberFormat="1" applyFont="1" applyBorder="1" applyAlignment="1">
      <alignment horizontal="center" vertical="center" wrapText="1"/>
    </xf>
    <xf numFmtId="0" fontId="11" fillId="0" borderId="4" xfId="0" applyFont="1" applyBorder="1"/>
    <xf numFmtId="4" fontId="10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4" xfId="0" applyFont="1" applyBorder="1" applyAlignment="1">
      <alignment horizontal="center" vertical="center" wrapText="1"/>
    </xf>
    <xf numFmtId="4" fontId="10" fillId="0" borderId="20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1" fillId="0" borderId="20" xfId="0" applyFont="1" applyBorder="1"/>
    <xf numFmtId="0" fontId="11" fillId="0" borderId="6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15" fillId="0" borderId="4" xfId="0" applyFont="1" applyFill="1" applyBorder="1" applyAlignment="1">
      <alignment horizontal="center" vertical="center"/>
    </xf>
    <xf numFmtId="164" fontId="13" fillId="2" borderId="4" xfId="1" applyNumberFormat="1" applyFont="1" applyFill="1" applyBorder="1" applyAlignment="1">
      <alignment horizontal="center" vertical="center" wrapText="1"/>
    </xf>
    <xf numFmtId="164" fontId="15" fillId="2" borderId="4" xfId="1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justify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43" fontId="15" fillId="0" borderId="4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3" fillId="3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Fill="1" applyBorder="1" applyAlignment="1"/>
    <xf numFmtId="0" fontId="15" fillId="0" borderId="0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4" fontId="16" fillId="0" borderId="4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13" fillId="0" borderId="4" xfId="0" applyFont="1" applyFill="1" applyBorder="1" applyAlignment="1">
      <alignment horizontal="center" vertical="center"/>
    </xf>
    <xf numFmtId="0" fontId="10" fillId="0" borderId="4" xfId="0" applyFont="1" applyBorder="1"/>
    <xf numFmtId="4" fontId="10" fillId="0" borderId="4" xfId="0" applyNumberFormat="1" applyFont="1" applyBorder="1"/>
    <xf numFmtId="17" fontId="15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4" fontId="2" fillId="0" borderId="21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11" fillId="0" borderId="0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165" fontId="10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14" xfId="0" applyFont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9" fontId="10" fillId="0" borderId="2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4" xfId="0" applyFont="1" applyBorder="1" applyAlignment="1"/>
    <xf numFmtId="0" fontId="11" fillId="0" borderId="3" xfId="0" applyFont="1" applyBorder="1" applyAlignment="1"/>
    <xf numFmtId="9" fontId="2" fillId="0" borderId="2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165" fontId="15" fillId="0" borderId="0" xfId="0" applyNumberFormat="1" applyFont="1" applyBorder="1" applyAlignment="1">
      <alignment horizontal="left"/>
    </xf>
    <xf numFmtId="4" fontId="15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1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9" fontId="10" fillId="0" borderId="14" xfId="0" applyNumberFormat="1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14" xfId="0" applyFont="1" applyBorder="1" applyAlignment="1"/>
    <xf numFmtId="0" fontId="15" fillId="0" borderId="3" xfId="0" applyFont="1" applyBorder="1" applyAlignment="1"/>
    <xf numFmtId="0" fontId="10" fillId="0" borderId="9" xfId="0" applyFont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771525</xdr:colOff>
      <xdr:row>5</xdr:row>
      <xdr:rowOff>133350</xdr:rowOff>
    </xdr:to>
    <xdr:pic>
      <xdr:nvPicPr>
        <xdr:cNvPr id="4" name="Picture 1" descr="Logo CONIA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382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3"/>
  <sheetViews>
    <sheetView tabSelected="1" zoomScaleNormal="100" workbookViewId="0">
      <selection sqref="A1:K1"/>
    </sheetView>
  </sheetViews>
  <sheetFormatPr baseColWidth="10" defaultRowHeight="15" x14ac:dyDescent="0.25"/>
  <cols>
    <col min="1" max="1" width="7" customWidth="1"/>
    <col min="2" max="2" width="22.7109375" customWidth="1"/>
    <col min="3" max="3" width="24.5703125" customWidth="1"/>
    <col min="4" max="4" width="17.42578125" customWidth="1"/>
    <col min="5" max="5" width="12.85546875" customWidth="1"/>
    <col min="6" max="6" width="13.7109375" customWidth="1"/>
    <col min="7" max="7" width="9.140625" customWidth="1"/>
    <col min="8" max="8" width="13.7109375" customWidth="1"/>
    <col min="9" max="9" width="15.28515625" customWidth="1"/>
    <col min="10" max="10" width="15.5703125" bestFit="1" customWidth="1"/>
    <col min="11" max="11" width="16.140625" customWidth="1"/>
    <col min="12" max="12" width="0.28515625" customWidth="1"/>
  </cols>
  <sheetData>
    <row r="1" spans="1:14" ht="18" x14ac:dyDescent="0.25">
      <c r="A1" s="98" t="s">
        <v>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7"/>
      <c r="M1" s="97"/>
      <c r="N1" s="97"/>
    </row>
    <row r="2" spans="1:14" ht="15.75" customHeight="1" x14ac:dyDescent="0.2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4" ht="15.75" customHeight="1" x14ac:dyDescent="0.25">
      <c r="A3" s="130" t="s">
        <v>34</v>
      </c>
      <c r="B3" s="130"/>
      <c r="C3" s="130"/>
      <c r="D3" s="130"/>
      <c r="E3" s="130"/>
      <c r="F3" s="130"/>
      <c r="G3" s="130"/>
      <c r="H3" s="130"/>
      <c r="I3" s="130"/>
      <c r="J3" s="130"/>
    </row>
    <row r="4" spans="1:14" ht="21" customHeight="1" x14ac:dyDescent="0.3">
      <c r="A4" s="131" t="s">
        <v>1</v>
      </c>
      <c r="B4" s="131"/>
      <c r="C4" s="131"/>
      <c r="D4" s="131"/>
      <c r="E4" s="131"/>
      <c r="F4" s="131"/>
      <c r="G4" s="131"/>
      <c r="H4" s="131"/>
      <c r="I4" s="131"/>
      <c r="J4" s="131"/>
    </row>
    <row r="5" spans="1:14" ht="18" customHeight="1" x14ac:dyDescent="0.25">
      <c r="A5" s="132" t="s">
        <v>46</v>
      </c>
      <c r="B5" s="132"/>
      <c r="C5" s="132"/>
      <c r="D5" s="132"/>
      <c r="E5" s="132"/>
      <c r="F5" s="132"/>
      <c r="G5" s="132"/>
      <c r="H5" s="132"/>
      <c r="I5" s="132"/>
      <c r="J5" s="132"/>
    </row>
    <row r="6" spans="1:14" ht="9.75" customHeight="1" x14ac:dyDescent="0.25">
      <c r="A6" s="1"/>
      <c r="B6" s="1"/>
      <c r="C6" s="1"/>
      <c r="D6" s="1"/>
      <c r="E6" s="1"/>
      <c r="F6" s="1"/>
      <c r="G6" s="1"/>
    </row>
    <row r="7" spans="1:14" ht="15" customHeight="1" thickBot="1" x14ac:dyDescent="0.3">
      <c r="A7" s="127" t="s">
        <v>33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15.75" customHeight="1" thickBot="1" x14ac:dyDescent="0.3">
      <c r="A8" s="118" t="s">
        <v>2</v>
      </c>
      <c r="B8" s="103" t="s">
        <v>12</v>
      </c>
      <c r="C8" s="104"/>
      <c r="D8" s="144" t="s">
        <v>3</v>
      </c>
      <c r="E8" s="144" t="s">
        <v>4</v>
      </c>
      <c r="F8" s="144" t="s">
        <v>5</v>
      </c>
      <c r="G8" s="125" t="s">
        <v>32</v>
      </c>
      <c r="H8" s="103" t="s">
        <v>6</v>
      </c>
      <c r="I8" s="104"/>
      <c r="J8" s="150" t="s">
        <v>13</v>
      </c>
      <c r="K8" s="150" t="s">
        <v>14</v>
      </c>
      <c r="L8" s="123" t="s">
        <v>28</v>
      </c>
    </row>
    <row r="9" spans="1:14" ht="15.75" customHeight="1" thickBot="1" x14ac:dyDescent="0.3">
      <c r="A9" s="119"/>
      <c r="B9" s="105"/>
      <c r="C9" s="106"/>
      <c r="D9" s="146"/>
      <c r="E9" s="146"/>
      <c r="F9" s="146"/>
      <c r="G9" s="138"/>
      <c r="H9" s="160" t="s">
        <v>8</v>
      </c>
      <c r="I9" s="144" t="s">
        <v>25</v>
      </c>
      <c r="J9" s="151"/>
      <c r="K9" s="151"/>
      <c r="L9" s="123"/>
    </row>
    <row r="10" spans="1:14" ht="22.5" customHeight="1" thickBot="1" x14ac:dyDescent="0.3">
      <c r="A10" s="119"/>
      <c r="B10" s="30" t="s">
        <v>17</v>
      </c>
      <c r="C10" s="31" t="s">
        <v>7</v>
      </c>
      <c r="D10" s="146"/>
      <c r="E10" s="146"/>
      <c r="F10" s="146"/>
      <c r="G10" s="134"/>
      <c r="H10" s="169"/>
      <c r="I10" s="145"/>
      <c r="J10" s="151"/>
      <c r="K10" s="151"/>
      <c r="L10" s="124"/>
    </row>
    <row r="11" spans="1:14" ht="35.25" customHeight="1" thickBot="1" x14ac:dyDescent="0.3">
      <c r="A11" s="43"/>
      <c r="B11" s="69"/>
      <c r="C11" s="147" t="s">
        <v>63</v>
      </c>
      <c r="D11" s="148"/>
      <c r="E11" s="148"/>
      <c r="F11" s="148"/>
      <c r="G11" s="148"/>
      <c r="H11" s="149"/>
      <c r="I11" s="70"/>
      <c r="J11" s="71"/>
      <c r="K11" s="71"/>
      <c r="L11" s="9"/>
    </row>
    <row r="12" spans="1:14" ht="15.75" customHeight="1" thickBot="1" x14ac:dyDescent="0.3">
      <c r="A12" s="79">
        <f>+A11</f>
        <v>0</v>
      </c>
      <c r="B12" s="102" t="s">
        <v>19</v>
      </c>
      <c r="C12" s="102"/>
      <c r="D12" s="102"/>
      <c r="E12" s="102"/>
      <c r="F12" s="102"/>
      <c r="G12" s="39">
        <f>SUM(G11:G11)</f>
        <v>0</v>
      </c>
      <c r="H12" s="80">
        <f>SUM(H11:H11)</f>
        <v>0</v>
      </c>
      <c r="I12" s="80">
        <f>SUM(I11:I11)</f>
        <v>0</v>
      </c>
      <c r="J12" s="81">
        <f>SUM(J11:J11)</f>
        <v>0</v>
      </c>
      <c r="K12" s="82">
        <f>SUM(K11:K11)</f>
        <v>0</v>
      </c>
      <c r="L12" s="23"/>
    </row>
    <row r="13" spans="1:14" ht="15.75" customHeight="1" thickBot="1" x14ac:dyDescent="0.3">
      <c r="A13" s="115" t="s">
        <v>9</v>
      </c>
      <c r="B13" s="116"/>
      <c r="C13" s="116"/>
      <c r="D13" s="116"/>
      <c r="E13" s="116"/>
      <c r="F13" s="116"/>
      <c r="G13" s="117"/>
      <c r="H13" s="83"/>
      <c r="I13" s="83"/>
      <c r="J13" s="84"/>
      <c r="K13" s="85">
        <f>K12*0.1</f>
        <v>0</v>
      </c>
      <c r="L13" s="9"/>
    </row>
    <row r="14" spans="1:14" ht="15.75" customHeight="1" thickBot="1" x14ac:dyDescent="0.3">
      <c r="A14" s="164" t="s">
        <v>21</v>
      </c>
      <c r="B14" s="102"/>
      <c r="C14" s="102"/>
      <c r="D14" s="102"/>
      <c r="E14" s="102"/>
      <c r="F14" s="102"/>
      <c r="G14" s="165"/>
      <c r="H14" s="86"/>
      <c r="I14" s="86"/>
      <c r="J14" s="87"/>
      <c r="K14" s="85">
        <f>K12+K13</f>
        <v>0</v>
      </c>
      <c r="L14" s="9"/>
    </row>
    <row r="15" spans="1:14" ht="15.75" thickBot="1" x14ac:dyDescent="0.3">
      <c r="A15" s="164" t="s">
        <v>23</v>
      </c>
      <c r="B15" s="166"/>
      <c r="C15" s="166"/>
      <c r="D15" s="166"/>
      <c r="E15" s="166"/>
      <c r="F15" s="166"/>
      <c r="G15" s="167"/>
      <c r="H15" s="88"/>
      <c r="I15" s="88"/>
      <c r="J15" s="143">
        <f>K14+J12</f>
        <v>0</v>
      </c>
      <c r="K15" s="116"/>
      <c r="L15" s="10"/>
    </row>
    <row r="16" spans="1:14" ht="8.25" customHeight="1" x14ac:dyDescent="0.25">
      <c r="A16" s="89"/>
      <c r="B16" s="64"/>
      <c r="C16" s="64"/>
      <c r="D16" s="64"/>
      <c r="E16" s="64"/>
      <c r="F16" s="64"/>
      <c r="G16" s="64"/>
      <c r="H16" s="90"/>
      <c r="I16" s="90"/>
      <c r="J16" s="81"/>
      <c r="K16" s="91"/>
      <c r="L16" s="92"/>
    </row>
    <row r="17" spans="1:12" ht="15.75" customHeight="1" thickBot="1" x14ac:dyDescent="0.3">
      <c r="A17" s="127" t="s">
        <v>64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</row>
    <row r="18" spans="1:12" ht="15.75" customHeight="1" thickBot="1" x14ac:dyDescent="0.3">
      <c r="A18" s="118" t="s">
        <v>2</v>
      </c>
      <c r="B18" s="103" t="s">
        <v>12</v>
      </c>
      <c r="C18" s="104"/>
      <c r="D18" s="144" t="s">
        <v>3</v>
      </c>
      <c r="E18" s="144" t="s">
        <v>4</v>
      </c>
      <c r="F18" s="144" t="s">
        <v>5</v>
      </c>
      <c r="G18" s="125" t="s">
        <v>32</v>
      </c>
      <c r="H18" s="103" t="s">
        <v>6</v>
      </c>
      <c r="I18" s="104"/>
      <c r="J18" s="150" t="s">
        <v>13</v>
      </c>
      <c r="K18" s="150" t="s">
        <v>14</v>
      </c>
      <c r="L18" s="123" t="s">
        <v>28</v>
      </c>
    </row>
    <row r="19" spans="1:12" ht="15.75" customHeight="1" thickBot="1" x14ac:dyDescent="0.3">
      <c r="A19" s="119"/>
      <c r="B19" s="105"/>
      <c r="C19" s="106"/>
      <c r="D19" s="146"/>
      <c r="E19" s="146"/>
      <c r="F19" s="146"/>
      <c r="G19" s="138"/>
      <c r="H19" s="160" t="s">
        <v>8</v>
      </c>
      <c r="I19" s="144" t="s">
        <v>25</v>
      </c>
      <c r="J19" s="151"/>
      <c r="K19" s="151"/>
      <c r="L19" s="123"/>
    </row>
    <row r="20" spans="1:12" ht="15.75" thickBot="1" x14ac:dyDescent="0.3">
      <c r="A20" s="119"/>
      <c r="B20" s="30" t="s">
        <v>17</v>
      </c>
      <c r="C20" s="31" t="s">
        <v>7</v>
      </c>
      <c r="D20" s="146"/>
      <c r="E20" s="146"/>
      <c r="F20" s="146"/>
      <c r="G20" s="134"/>
      <c r="H20" s="169"/>
      <c r="I20" s="145"/>
      <c r="J20" s="151"/>
      <c r="K20" s="151"/>
      <c r="L20" s="124"/>
    </row>
    <row r="21" spans="1:12" ht="30.75" customHeight="1" thickBot="1" x14ac:dyDescent="0.3">
      <c r="A21" s="43"/>
      <c r="B21" s="69"/>
      <c r="C21" s="147" t="s">
        <v>63</v>
      </c>
      <c r="D21" s="148"/>
      <c r="E21" s="148"/>
      <c r="F21" s="148"/>
      <c r="G21" s="148"/>
      <c r="H21" s="149"/>
      <c r="I21" s="70"/>
      <c r="J21" s="71"/>
      <c r="K21" s="71"/>
      <c r="L21" s="9"/>
    </row>
    <row r="22" spans="1:12" ht="15.75" thickBot="1" x14ac:dyDescent="0.3">
      <c r="A22" s="79">
        <f>+A21</f>
        <v>0</v>
      </c>
      <c r="B22" s="102" t="s">
        <v>19</v>
      </c>
      <c r="C22" s="102"/>
      <c r="D22" s="102"/>
      <c r="E22" s="102"/>
      <c r="F22" s="102"/>
      <c r="G22" s="39">
        <f>SUM(G21:G21)</f>
        <v>0</v>
      </c>
      <c r="H22" s="80">
        <f>SUM(H21:H21)</f>
        <v>0</v>
      </c>
      <c r="I22" s="80">
        <f>SUM(I21:I21)</f>
        <v>0</v>
      </c>
      <c r="J22" s="81">
        <f>SUM(J21:J21)</f>
        <v>0</v>
      </c>
      <c r="K22" s="82">
        <f>SUM(K21:K21)</f>
        <v>0</v>
      </c>
      <c r="L22" s="23"/>
    </row>
    <row r="23" spans="1:12" ht="15.75" customHeight="1" thickBot="1" x14ac:dyDescent="0.3">
      <c r="A23" s="115" t="s">
        <v>9</v>
      </c>
      <c r="B23" s="116"/>
      <c r="C23" s="116"/>
      <c r="D23" s="116"/>
      <c r="E23" s="116"/>
      <c r="F23" s="116"/>
      <c r="G23" s="117"/>
      <c r="H23" s="83"/>
      <c r="I23" s="83"/>
      <c r="J23" s="84"/>
      <c r="K23" s="85">
        <f>K22*0.1</f>
        <v>0</v>
      </c>
      <c r="L23" s="9"/>
    </row>
    <row r="24" spans="1:12" ht="15.75" customHeight="1" thickBot="1" x14ac:dyDescent="0.3">
      <c r="A24" s="164" t="s">
        <v>21</v>
      </c>
      <c r="B24" s="102"/>
      <c r="C24" s="102"/>
      <c r="D24" s="102"/>
      <c r="E24" s="102"/>
      <c r="F24" s="102"/>
      <c r="G24" s="165"/>
      <c r="H24" s="86"/>
      <c r="I24" s="86"/>
      <c r="J24" s="87"/>
      <c r="K24" s="85">
        <f>K22+K23</f>
        <v>0</v>
      </c>
      <c r="L24" s="9"/>
    </row>
    <row r="25" spans="1:12" ht="15.75" customHeight="1" thickBot="1" x14ac:dyDescent="0.3">
      <c r="A25" s="164" t="s">
        <v>23</v>
      </c>
      <c r="B25" s="166"/>
      <c r="C25" s="166"/>
      <c r="D25" s="166"/>
      <c r="E25" s="166"/>
      <c r="F25" s="166"/>
      <c r="G25" s="167"/>
      <c r="H25" s="88"/>
      <c r="I25" s="88"/>
      <c r="J25" s="143">
        <f>K24+J22</f>
        <v>0</v>
      </c>
      <c r="K25" s="116"/>
      <c r="L25" s="10"/>
    </row>
    <row r="26" spans="1:12" ht="5.25" customHeight="1" x14ac:dyDescent="0.25">
      <c r="A26" s="58"/>
      <c r="B26" s="59"/>
      <c r="C26" s="59"/>
      <c r="D26" s="59"/>
      <c r="E26" s="59"/>
      <c r="F26" s="59"/>
      <c r="G26" s="59"/>
      <c r="H26" s="60"/>
      <c r="I26" s="60"/>
      <c r="J26" s="15"/>
      <c r="K26" s="11"/>
      <c r="L26" s="42"/>
    </row>
    <row r="27" spans="1:12" ht="19.5" customHeight="1" thickBot="1" x14ac:dyDescent="0.3">
      <c r="A27" s="136" t="s">
        <v>10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8"/>
    </row>
    <row r="28" spans="1:12" ht="15.75" customHeight="1" thickBot="1" x14ac:dyDescent="0.3">
      <c r="A28" s="118" t="s">
        <v>2</v>
      </c>
      <c r="B28" s="103" t="s">
        <v>12</v>
      </c>
      <c r="C28" s="104"/>
      <c r="D28" s="125" t="s">
        <v>3</v>
      </c>
      <c r="E28" s="125" t="s">
        <v>4</v>
      </c>
      <c r="F28" s="125" t="s">
        <v>5</v>
      </c>
      <c r="G28" s="125" t="s">
        <v>32</v>
      </c>
      <c r="H28" s="152" t="s">
        <v>6</v>
      </c>
      <c r="I28" s="153"/>
      <c r="J28" s="125" t="s">
        <v>13</v>
      </c>
      <c r="K28" s="125" t="s">
        <v>14</v>
      </c>
      <c r="L28" s="125" t="s">
        <v>15</v>
      </c>
    </row>
    <row r="29" spans="1:12" ht="14.25" customHeight="1" thickBot="1" x14ac:dyDescent="0.3">
      <c r="A29" s="119"/>
      <c r="B29" s="105" t="s">
        <v>16</v>
      </c>
      <c r="C29" s="106"/>
      <c r="D29" s="126"/>
      <c r="E29" s="126"/>
      <c r="F29" s="126"/>
      <c r="G29" s="138"/>
      <c r="H29" s="133" t="s">
        <v>8</v>
      </c>
      <c r="I29" s="144" t="s">
        <v>25</v>
      </c>
      <c r="J29" s="139"/>
      <c r="K29" s="141"/>
      <c r="L29" s="141"/>
    </row>
    <row r="30" spans="1:12" ht="15.75" thickBot="1" x14ac:dyDescent="0.3">
      <c r="A30" s="119"/>
      <c r="B30" s="32" t="s">
        <v>17</v>
      </c>
      <c r="C30" s="33" t="s">
        <v>7</v>
      </c>
      <c r="D30" s="135"/>
      <c r="E30" s="135"/>
      <c r="F30" s="135"/>
      <c r="G30" s="134"/>
      <c r="H30" s="134"/>
      <c r="I30" s="145"/>
      <c r="J30" s="140"/>
      <c r="K30" s="142"/>
      <c r="L30" s="142"/>
    </row>
    <row r="31" spans="1:12" s="73" customFormat="1" ht="43.5" thickBot="1" x14ac:dyDescent="0.3">
      <c r="A31" s="43">
        <v>1</v>
      </c>
      <c r="B31" s="43" t="s">
        <v>18</v>
      </c>
      <c r="C31" s="74" t="s">
        <v>30</v>
      </c>
      <c r="D31" s="44" t="s">
        <v>36</v>
      </c>
      <c r="E31" s="36" t="s">
        <v>47</v>
      </c>
      <c r="F31" s="36" t="s">
        <v>48</v>
      </c>
      <c r="G31" s="43">
        <v>28.5</v>
      </c>
      <c r="H31" s="44">
        <v>3</v>
      </c>
      <c r="I31" s="38">
        <v>32</v>
      </c>
      <c r="J31" s="45">
        <v>69585</v>
      </c>
      <c r="K31" s="45">
        <v>46800</v>
      </c>
      <c r="L31" s="72"/>
    </row>
    <row r="32" spans="1:12" ht="48.75" customHeight="1" thickBot="1" x14ac:dyDescent="0.3">
      <c r="A32" s="43">
        <v>1</v>
      </c>
      <c r="B32" s="43" t="s">
        <v>18</v>
      </c>
      <c r="C32" s="74" t="s">
        <v>30</v>
      </c>
      <c r="D32" s="44" t="s">
        <v>36</v>
      </c>
      <c r="E32" s="36" t="s">
        <v>49</v>
      </c>
      <c r="F32" s="36" t="s">
        <v>50</v>
      </c>
      <c r="G32" s="43">
        <v>28.5</v>
      </c>
      <c r="H32" s="43">
        <v>3</v>
      </c>
      <c r="I32" s="38">
        <v>32</v>
      </c>
      <c r="J32" s="45">
        <v>69585</v>
      </c>
      <c r="K32" s="45">
        <v>46800</v>
      </c>
      <c r="L32" s="45">
        <v>14100</v>
      </c>
    </row>
    <row r="33" spans="1:13" ht="15.75" customHeight="1" thickBot="1" x14ac:dyDescent="0.3">
      <c r="A33" s="46">
        <f>A31+A32</f>
        <v>2</v>
      </c>
      <c r="B33" s="170" t="s">
        <v>19</v>
      </c>
      <c r="C33" s="170"/>
      <c r="D33" s="170"/>
      <c r="E33" s="171"/>
      <c r="F33" s="14" t="s">
        <v>31</v>
      </c>
      <c r="G33" s="14">
        <f>SUM(G31:G32)</f>
        <v>57</v>
      </c>
      <c r="H33" s="14">
        <f>SUM(H31:H32)</f>
        <v>6</v>
      </c>
      <c r="I33" s="14">
        <f>SUM(I31:I32)</f>
        <v>64</v>
      </c>
      <c r="J33" s="15">
        <f>SUM(J31:J32)</f>
        <v>139170</v>
      </c>
      <c r="K33" s="24">
        <f>SUM(K31:K32)</f>
        <v>93600</v>
      </c>
      <c r="L33" s="24">
        <f t="shared" ref="L33" si="0">SUM(L32:L32)</f>
        <v>14100</v>
      </c>
    </row>
    <row r="34" spans="1:13" ht="15.75" thickBot="1" x14ac:dyDescent="0.3">
      <c r="A34" s="107" t="s">
        <v>9</v>
      </c>
      <c r="B34" s="108"/>
      <c r="C34" s="108"/>
      <c r="D34" s="108"/>
      <c r="E34" s="108"/>
      <c r="F34" s="109"/>
      <c r="G34" s="17"/>
      <c r="H34" s="17"/>
      <c r="I34" s="37"/>
      <c r="J34" s="75"/>
      <c r="K34" s="26">
        <f>K33*0.1</f>
        <v>9360</v>
      </c>
      <c r="L34" s="26">
        <v>5640</v>
      </c>
    </row>
    <row r="35" spans="1:13" ht="15" customHeight="1" thickBot="1" x14ac:dyDescent="0.3">
      <c r="A35" s="110" t="s">
        <v>21</v>
      </c>
      <c r="B35" s="111"/>
      <c r="C35" s="111"/>
      <c r="D35" s="111"/>
      <c r="E35" s="111"/>
      <c r="F35" s="112"/>
      <c r="G35" s="20"/>
      <c r="H35" s="20"/>
      <c r="I35" s="21"/>
      <c r="J35" s="76"/>
      <c r="K35" s="26">
        <f>SUM(K33:K34)</f>
        <v>102960</v>
      </c>
      <c r="L35" s="26" t="s">
        <v>22</v>
      </c>
    </row>
    <row r="36" spans="1:13" ht="15.75" thickBot="1" x14ac:dyDescent="0.3">
      <c r="A36" s="110" t="s">
        <v>23</v>
      </c>
      <c r="B36" s="113"/>
      <c r="C36" s="113"/>
      <c r="D36" s="113"/>
      <c r="E36" s="113"/>
      <c r="F36" s="114"/>
      <c r="G36" s="22"/>
      <c r="H36" s="22"/>
      <c r="I36" s="154">
        <f>K35+J33</f>
        <v>242130</v>
      </c>
      <c r="J36" s="155"/>
      <c r="K36" s="156"/>
      <c r="L36" s="13"/>
    </row>
    <row r="37" spans="1:13" ht="10.5" customHeight="1" x14ac:dyDescent="0.25">
      <c r="A37" s="3"/>
      <c r="B37" s="4"/>
      <c r="C37" s="4"/>
      <c r="D37" s="4"/>
      <c r="E37" s="4"/>
      <c r="F37" s="4"/>
      <c r="G37" s="5"/>
      <c r="H37" s="5"/>
      <c r="I37" s="2"/>
      <c r="J37" s="2"/>
      <c r="K37" s="6"/>
      <c r="L37" s="8"/>
    </row>
    <row r="38" spans="1:13" ht="21" customHeight="1" thickBot="1" x14ac:dyDescent="0.3">
      <c r="A38" s="168" t="s">
        <v>11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</row>
    <row r="39" spans="1:13" ht="15.75" customHeight="1" thickBot="1" x14ac:dyDescent="0.3">
      <c r="A39" s="125" t="s">
        <v>2</v>
      </c>
      <c r="B39" s="103" t="s">
        <v>12</v>
      </c>
      <c r="C39" s="104"/>
      <c r="D39" s="125" t="s">
        <v>3</v>
      </c>
      <c r="E39" s="125" t="s">
        <v>4</v>
      </c>
      <c r="F39" s="125" t="s">
        <v>5</v>
      </c>
      <c r="G39" s="125" t="s">
        <v>32</v>
      </c>
      <c r="H39" s="152" t="s">
        <v>6</v>
      </c>
      <c r="I39" s="153"/>
      <c r="J39" s="125" t="s">
        <v>13</v>
      </c>
      <c r="K39" s="125" t="s">
        <v>14</v>
      </c>
      <c r="L39" s="125" t="s">
        <v>15</v>
      </c>
      <c r="M39" s="7"/>
    </row>
    <row r="40" spans="1:13" ht="15.75" customHeight="1" thickBot="1" x14ac:dyDescent="0.3">
      <c r="A40" s="126"/>
      <c r="B40" s="105" t="s">
        <v>16</v>
      </c>
      <c r="C40" s="106"/>
      <c r="D40" s="126"/>
      <c r="E40" s="126"/>
      <c r="F40" s="126"/>
      <c r="G40" s="138"/>
      <c r="H40" s="125" t="s">
        <v>8</v>
      </c>
      <c r="I40" s="144" t="s">
        <v>25</v>
      </c>
      <c r="J40" s="126"/>
      <c r="K40" s="126"/>
      <c r="L40" s="126"/>
      <c r="M40" s="7"/>
    </row>
    <row r="41" spans="1:13" ht="18.75" customHeight="1" thickBot="1" x14ac:dyDescent="0.3">
      <c r="A41" s="126"/>
      <c r="B41" s="93" t="s">
        <v>17</v>
      </c>
      <c r="C41" s="94" t="s">
        <v>7</v>
      </c>
      <c r="D41" s="126"/>
      <c r="E41" s="126"/>
      <c r="F41" s="126"/>
      <c r="G41" s="138"/>
      <c r="H41" s="126"/>
      <c r="I41" s="145"/>
      <c r="J41" s="126"/>
      <c r="K41" s="126"/>
      <c r="L41" s="135"/>
      <c r="M41" s="7"/>
    </row>
    <row r="42" spans="1:13" ht="29.25" thickBot="1" x14ac:dyDescent="0.3">
      <c r="A42" s="28">
        <v>1</v>
      </c>
      <c r="B42" s="53" t="s">
        <v>24</v>
      </c>
      <c r="C42" s="47" t="s">
        <v>51</v>
      </c>
      <c r="D42" s="36" t="s">
        <v>37</v>
      </c>
      <c r="E42" s="36" t="s">
        <v>52</v>
      </c>
      <c r="F42" s="36" t="s">
        <v>53</v>
      </c>
      <c r="G42" s="43">
        <v>32</v>
      </c>
      <c r="H42" s="43">
        <v>10</v>
      </c>
      <c r="I42" s="43">
        <v>20</v>
      </c>
      <c r="J42" s="51">
        <f>30*450*8</f>
        <v>108000</v>
      </c>
      <c r="K42" s="52">
        <f>135200/2</f>
        <v>67600</v>
      </c>
      <c r="L42" s="34"/>
      <c r="M42" s="7"/>
    </row>
    <row r="43" spans="1:13" ht="20.25" customHeight="1" thickBot="1" x14ac:dyDescent="0.3">
      <c r="A43" s="46">
        <f>+A42</f>
        <v>1</v>
      </c>
      <c r="B43" s="111" t="s">
        <v>19</v>
      </c>
      <c r="C43" s="111"/>
      <c r="D43" s="111"/>
      <c r="E43" s="112"/>
      <c r="F43" s="39" t="s">
        <v>31</v>
      </c>
      <c r="G43" s="40">
        <f>SUM(G42:G42)</f>
        <v>32</v>
      </c>
      <c r="H43" s="40">
        <f>SUM(H42:H42)</f>
        <v>10</v>
      </c>
      <c r="I43" s="40">
        <f>SUM(I42:I42)</f>
        <v>20</v>
      </c>
      <c r="J43" s="41">
        <f>SUM(J42:J42)</f>
        <v>108000</v>
      </c>
      <c r="K43" s="49">
        <f>SUM(K42:K42)</f>
        <v>67600</v>
      </c>
      <c r="L43" s="41" t="s">
        <v>20</v>
      </c>
      <c r="M43" s="7"/>
    </row>
    <row r="44" spans="1:13" ht="15.75" customHeight="1" thickBot="1" x14ac:dyDescent="0.3">
      <c r="A44" s="107" t="s">
        <v>9</v>
      </c>
      <c r="B44" s="157"/>
      <c r="C44" s="157"/>
      <c r="D44" s="157"/>
      <c r="E44" s="158"/>
      <c r="F44" s="28"/>
      <c r="G44" s="17"/>
      <c r="H44" s="17"/>
      <c r="I44" s="26"/>
      <c r="J44" s="25"/>
      <c r="K44" s="49">
        <f>+K43*0.1</f>
        <v>6760</v>
      </c>
      <c r="L44" s="26">
        <v>5640</v>
      </c>
      <c r="M44" s="7"/>
    </row>
    <row r="45" spans="1:13" ht="15.75" customHeight="1" thickBot="1" x14ac:dyDescent="0.3">
      <c r="A45" s="110" t="s">
        <v>21</v>
      </c>
      <c r="B45" s="111"/>
      <c r="C45" s="111"/>
      <c r="D45" s="111"/>
      <c r="E45" s="111"/>
      <c r="F45" s="112"/>
      <c r="G45" s="20"/>
      <c r="H45" s="20"/>
      <c r="I45" s="29"/>
      <c r="J45" s="25"/>
      <c r="K45" s="49">
        <f>+K43+K44</f>
        <v>74360</v>
      </c>
      <c r="L45" s="26" t="s">
        <v>22</v>
      </c>
      <c r="M45" s="7"/>
    </row>
    <row r="46" spans="1:13" ht="15.75" thickBot="1" x14ac:dyDescent="0.3">
      <c r="A46" s="110" t="s">
        <v>23</v>
      </c>
      <c r="B46" s="111"/>
      <c r="C46" s="111"/>
      <c r="D46" s="111"/>
      <c r="E46" s="111"/>
      <c r="F46" s="112"/>
      <c r="G46" s="120">
        <f>K45+J43</f>
        <v>182360</v>
      </c>
      <c r="H46" s="121"/>
      <c r="I46" s="121"/>
      <c r="J46" s="121"/>
      <c r="K46" s="121"/>
      <c r="L46" s="122"/>
      <c r="M46" s="7"/>
    </row>
    <row r="47" spans="1:13" ht="9.75" customHeight="1" x14ac:dyDescent="0.25">
      <c r="A47" s="3"/>
      <c r="B47" s="4"/>
      <c r="C47" s="4"/>
      <c r="D47" s="4"/>
      <c r="E47" s="4"/>
      <c r="F47" s="4"/>
      <c r="G47" s="5"/>
      <c r="H47" s="5"/>
      <c r="I47" s="2"/>
      <c r="J47" s="2"/>
      <c r="K47" s="6"/>
      <c r="L47" s="8"/>
    </row>
    <row r="48" spans="1:13" ht="15.75" customHeight="1" thickBot="1" x14ac:dyDescent="0.3">
      <c r="A48" s="127" t="s">
        <v>27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</row>
    <row r="49" spans="1:13" ht="15.75" customHeight="1" thickBot="1" x14ac:dyDescent="0.3">
      <c r="A49" s="118" t="s">
        <v>2</v>
      </c>
      <c r="B49" s="103" t="s">
        <v>12</v>
      </c>
      <c r="C49" s="104"/>
      <c r="D49" s="144" t="s">
        <v>3</v>
      </c>
      <c r="E49" s="144" t="s">
        <v>4</v>
      </c>
      <c r="F49" s="144" t="s">
        <v>5</v>
      </c>
      <c r="G49" s="125" t="s">
        <v>32</v>
      </c>
      <c r="H49" s="103" t="s">
        <v>6</v>
      </c>
      <c r="I49" s="104"/>
      <c r="J49" s="150" t="s">
        <v>13</v>
      </c>
      <c r="K49" s="150" t="s">
        <v>14</v>
      </c>
      <c r="L49" s="125" t="s">
        <v>15</v>
      </c>
    </row>
    <row r="50" spans="1:13" ht="15.75" customHeight="1" thickBot="1" x14ac:dyDescent="0.3">
      <c r="A50" s="119"/>
      <c r="B50" s="105" t="s">
        <v>16</v>
      </c>
      <c r="C50" s="106"/>
      <c r="D50" s="146"/>
      <c r="E50" s="146"/>
      <c r="F50" s="146"/>
      <c r="G50" s="138"/>
      <c r="H50" s="160" t="s">
        <v>8</v>
      </c>
      <c r="I50" s="144" t="s">
        <v>25</v>
      </c>
      <c r="J50" s="162"/>
      <c r="K50" s="151"/>
      <c r="L50" s="126"/>
    </row>
    <row r="51" spans="1:13" ht="19.5" customHeight="1" thickBot="1" x14ac:dyDescent="0.3">
      <c r="A51" s="119"/>
      <c r="B51" s="95" t="s">
        <v>17</v>
      </c>
      <c r="C51" s="96" t="s">
        <v>7</v>
      </c>
      <c r="D51" s="145"/>
      <c r="E51" s="145"/>
      <c r="F51" s="145"/>
      <c r="G51" s="134"/>
      <c r="H51" s="161"/>
      <c r="I51" s="145"/>
      <c r="J51" s="163"/>
      <c r="K51" s="159"/>
      <c r="L51" s="126"/>
    </row>
    <row r="52" spans="1:13" ht="62.25" customHeight="1" thickBot="1" x14ac:dyDescent="0.3">
      <c r="A52" s="43">
        <v>1</v>
      </c>
      <c r="B52" s="54" t="s">
        <v>29</v>
      </c>
      <c r="C52" s="55" t="s">
        <v>26</v>
      </c>
      <c r="D52" s="36" t="s">
        <v>35</v>
      </c>
      <c r="E52" s="48" t="s">
        <v>54</v>
      </c>
      <c r="F52" s="48" t="s">
        <v>55</v>
      </c>
      <c r="G52" s="56">
        <v>60</v>
      </c>
      <c r="H52" s="56">
        <v>30</v>
      </c>
      <c r="I52" s="56">
        <v>0</v>
      </c>
      <c r="J52" s="57">
        <v>210000</v>
      </c>
      <c r="K52" s="57">
        <v>75000</v>
      </c>
      <c r="L52" s="61"/>
    </row>
    <row r="53" spans="1:13" ht="41.25" customHeight="1" thickBot="1" x14ac:dyDescent="0.3">
      <c r="A53" s="43">
        <v>1</v>
      </c>
      <c r="B53" s="50" t="s">
        <v>56</v>
      </c>
      <c r="C53" s="55" t="s">
        <v>57</v>
      </c>
      <c r="D53" s="36" t="s">
        <v>35</v>
      </c>
      <c r="E53" s="77" t="s">
        <v>58</v>
      </c>
      <c r="F53" s="36" t="s">
        <v>53</v>
      </c>
      <c r="G53" s="56">
        <v>8</v>
      </c>
      <c r="H53" s="56">
        <v>0</v>
      </c>
      <c r="I53" s="56">
        <v>15</v>
      </c>
      <c r="J53" s="57">
        <v>30000</v>
      </c>
      <c r="K53" s="57">
        <v>15000</v>
      </c>
      <c r="L53" s="61"/>
    </row>
    <row r="54" spans="1:13" ht="39" customHeight="1" thickBot="1" x14ac:dyDescent="0.3">
      <c r="A54" s="43">
        <v>1</v>
      </c>
      <c r="B54" s="50" t="s">
        <v>56</v>
      </c>
      <c r="C54" s="55" t="s">
        <v>57</v>
      </c>
      <c r="D54" s="36" t="s">
        <v>35</v>
      </c>
      <c r="E54" s="77" t="s">
        <v>59</v>
      </c>
      <c r="F54" s="36" t="s">
        <v>60</v>
      </c>
      <c r="G54" s="56">
        <v>8</v>
      </c>
      <c r="H54" s="56">
        <v>0</v>
      </c>
      <c r="I54" s="56">
        <v>15</v>
      </c>
      <c r="J54" s="57">
        <v>30000</v>
      </c>
      <c r="K54" s="57">
        <v>15000</v>
      </c>
      <c r="L54" s="61"/>
    </row>
    <row r="55" spans="1:13" ht="48.75" customHeight="1" thickBot="1" x14ac:dyDescent="0.3">
      <c r="A55" s="43">
        <v>1</v>
      </c>
      <c r="B55" s="74" t="s">
        <v>61</v>
      </c>
      <c r="C55" s="47" t="s">
        <v>62</v>
      </c>
      <c r="D55" s="36" t="s">
        <v>35</v>
      </c>
      <c r="E55" s="77" t="s">
        <v>58</v>
      </c>
      <c r="F55" s="36" t="s">
        <v>53</v>
      </c>
      <c r="G55" s="56">
        <v>2</v>
      </c>
      <c r="H55" s="56">
        <v>0</v>
      </c>
      <c r="I55" s="56">
        <v>15</v>
      </c>
      <c r="J55" s="78">
        <v>0</v>
      </c>
      <c r="K55" s="78">
        <v>0</v>
      </c>
      <c r="L55" s="61"/>
    </row>
    <row r="56" spans="1:13" ht="49.5" customHeight="1" thickBot="1" x14ac:dyDescent="0.3">
      <c r="A56" s="43">
        <v>1</v>
      </c>
      <c r="B56" s="74" t="s">
        <v>61</v>
      </c>
      <c r="C56" s="47" t="s">
        <v>62</v>
      </c>
      <c r="D56" s="36" t="s">
        <v>35</v>
      </c>
      <c r="E56" s="77" t="s">
        <v>59</v>
      </c>
      <c r="F56" s="36" t="s">
        <v>60</v>
      </c>
      <c r="G56" s="43">
        <v>2</v>
      </c>
      <c r="H56" s="43">
        <v>0</v>
      </c>
      <c r="I56" s="56">
        <v>15</v>
      </c>
      <c r="J56" s="78">
        <v>0</v>
      </c>
      <c r="K56" s="78">
        <v>0</v>
      </c>
      <c r="L56" s="9"/>
    </row>
    <row r="57" spans="1:13" ht="16.5" customHeight="1" thickBot="1" x14ac:dyDescent="0.3">
      <c r="A57" s="46">
        <v>5</v>
      </c>
      <c r="B57" s="111" t="s">
        <v>19</v>
      </c>
      <c r="C57" s="111"/>
      <c r="D57" s="111"/>
      <c r="E57" s="111"/>
      <c r="F57" s="112"/>
      <c r="G57" s="14">
        <f>SUM(G52:G56)</f>
        <v>80</v>
      </c>
      <c r="H57" s="14">
        <f>SUM(H52:H56)</f>
        <v>30</v>
      </c>
      <c r="I57" s="14">
        <f>SUM(I52:I56)</f>
        <v>60</v>
      </c>
      <c r="J57" s="15">
        <f>SUM(J52:J56)</f>
        <v>270000</v>
      </c>
      <c r="K57" s="16">
        <f>SUM(K52:K56)</f>
        <v>105000</v>
      </c>
      <c r="L57" s="34"/>
    </row>
    <row r="58" spans="1:13" ht="16.5" customHeight="1" thickBot="1" x14ac:dyDescent="0.3">
      <c r="A58" s="107" t="s">
        <v>9</v>
      </c>
      <c r="B58" s="108"/>
      <c r="C58" s="108"/>
      <c r="D58" s="108"/>
      <c r="E58" s="108"/>
      <c r="F58" s="108"/>
      <c r="G58" s="109"/>
      <c r="H58" s="17"/>
      <c r="I58" s="17"/>
      <c r="J58" s="18"/>
      <c r="K58" s="19">
        <f>K57*0.1</f>
        <v>10500</v>
      </c>
      <c r="L58" s="25"/>
    </row>
    <row r="59" spans="1:13" ht="16.5" customHeight="1" thickBot="1" x14ac:dyDescent="0.3">
      <c r="A59" s="110" t="s">
        <v>21</v>
      </c>
      <c r="B59" s="111"/>
      <c r="C59" s="111"/>
      <c r="D59" s="111"/>
      <c r="E59" s="111"/>
      <c r="F59" s="111"/>
      <c r="G59" s="112"/>
      <c r="H59" s="35"/>
      <c r="I59" s="35"/>
      <c r="J59" s="15"/>
      <c r="K59" s="16">
        <f>K57+K58</f>
        <v>115500</v>
      </c>
      <c r="L59" s="27"/>
    </row>
    <row r="60" spans="1:13" ht="16.5" customHeight="1" thickBot="1" x14ac:dyDescent="0.3">
      <c r="A60" s="110" t="s">
        <v>23</v>
      </c>
      <c r="B60" s="113"/>
      <c r="C60" s="113"/>
      <c r="D60" s="113"/>
      <c r="E60" s="113"/>
      <c r="F60" s="113"/>
      <c r="G60" s="114"/>
      <c r="H60" s="22"/>
      <c r="I60" s="22"/>
      <c r="J60" s="120">
        <f>K59+J57</f>
        <v>385500</v>
      </c>
      <c r="K60" s="108"/>
      <c r="L60" s="25"/>
    </row>
    <row r="61" spans="1:13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3" x14ac:dyDescent="0.25">
      <c r="A62" s="58"/>
      <c r="B62" s="59"/>
      <c r="C62" s="59"/>
      <c r="D62" s="59"/>
      <c r="E62" s="59"/>
      <c r="F62" s="59"/>
      <c r="G62" s="60"/>
      <c r="H62" s="60"/>
      <c r="I62" s="15"/>
      <c r="J62" s="15"/>
      <c r="K62" s="11"/>
      <c r="L62" s="8"/>
      <c r="M62" s="8"/>
    </row>
    <row r="63" spans="1:13" x14ac:dyDescent="0.25">
      <c r="A63" s="12" t="s">
        <v>39</v>
      </c>
      <c r="B63" s="8"/>
      <c r="C63" s="63">
        <f>3+A43+A33+A12+A22</f>
        <v>6</v>
      </c>
      <c r="D63" s="8"/>
      <c r="E63" s="8"/>
      <c r="F63" s="8"/>
      <c r="G63" s="8"/>
      <c r="H63" s="8"/>
      <c r="I63" s="8"/>
      <c r="J63" s="8"/>
      <c r="K63" s="8"/>
      <c r="L63" s="8"/>
      <c r="M63" s="8"/>
    </row>
    <row r="64" spans="1:13" ht="15" customHeight="1" x14ac:dyDescent="0.25">
      <c r="A64" s="66" t="s">
        <v>65</v>
      </c>
      <c r="C64" s="63">
        <f>A55+A56</f>
        <v>2</v>
      </c>
      <c r="D64" s="64"/>
      <c r="E64" s="99" t="s">
        <v>45</v>
      </c>
      <c r="F64" s="99"/>
      <c r="G64" s="128">
        <f>+J12+J33+J43+J57</f>
        <v>517170</v>
      </c>
      <c r="H64" s="128"/>
      <c r="I64" s="8"/>
      <c r="J64" s="8"/>
      <c r="K64" s="8"/>
      <c r="L64" s="8"/>
      <c r="M64" s="8"/>
    </row>
    <row r="65" spans="1:13" ht="30.75" customHeight="1" x14ac:dyDescent="0.25">
      <c r="A65" s="101" t="s">
        <v>40</v>
      </c>
      <c r="B65" s="101"/>
      <c r="C65" s="68">
        <f>+I12+I33+I43+I57+I22</f>
        <v>144</v>
      </c>
      <c r="D65" s="64"/>
      <c r="E65" s="99" t="s">
        <v>38</v>
      </c>
      <c r="F65" s="99"/>
      <c r="G65" s="129">
        <f>+K14+K35+K45+K59</f>
        <v>292820</v>
      </c>
      <c r="H65" s="129"/>
      <c r="I65" s="8"/>
      <c r="J65" s="8"/>
      <c r="K65" s="8"/>
      <c r="L65" s="8"/>
      <c r="M65" s="8"/>
    </row>
    <row r="66" spans="1:13" x14ac:dyDescent="0.25">
      <c r="A66" s="66" t="s">
        <v>41</v>
      </c>
      <c r="B66" s="8"/>
      <c r="C66" s="65">
        <f>+H12+H33+H43+H57+H22</f>
        <v>46</v>
      </c>
      <c r="D66" s="64"/>
      <c r="E66" s="66"/>
      <c r="F66" s="66"/>
      <c r="G66" s="64"/>
      <c r="I66" s="8"/>
      <c r="J66" s="8"/>
      <c r="K66" s="8"/>
      <c r="L66" s="8"/>
      <c r="M66" s="8"/>
    </row>
    <row r="67" spans="1:13" x14ac:dyDescent="0.25">
      <c r="A67" s="67" t="s">
        <v>42</v>
      </c>
      <c r="B67" s="8"/>
      <c r="C67" s="63">
        <f>+C65+C66</f>
        <v>190</v>
      </c>
      <c r="D67" s="8"/>
      <c r="E67" s="99" t="s">
        <v>43</v>
      </c>
      <c r="F67" s="99"/>
      <c r="G67" s="100">
        <f>+G65+G64</f>
        <v>809990</v>
      </c>
      <c r="H67" s="100"/>
      <c r="I67" s="8"/>
      <c r="J67" s="8"/>
      <c r="K67" s="8"/>
      <c r="L67" s="8"/>
      <c r="M67" s="8"/>
    </row>
    <row r="68" spans="1:13" x14ac:dyDescent="0.25">
      <c r="A68" s="67" t="s">
        <v>44</v>
      </c>
      <c r="B68" s="8"/>
      <c r="C68" s="62">
        <f>+G12+G33+G43+G57+G22</f>
        <v>169</v>
      </c>
      <c r="D68" s="8"/>
      <c r="E68" s="8"/>
      <c r="F68" s="8"/>
      <c r="G68" s="8"/>
      <c r="I68" s="8"/>
      <c r="J68" s="8"/>
      <c r="K68" s="8"/>
      <c r="L68" s="8"/>
      <c r="M68" s="8"/>
    </row>
    <row r="69" spans="1:13" x14ac:dyDescent="0.25">
      <c r="A69" s="8"/>
      <c r="B69" s="8"/>
      <c r="C69" s="62"/>
      <c r="D69" s="8"/>
      <c r="E69" s="8"/>
      <c r="F69" s="8"/>
      <c r="G69" s="8"/>
      <c r="I69" s="8"/>
      <c r="J69" s="8"/>
      <c r="K69" s="8"/>
      <c r="L69" s="8"/>
      <c r="M69" s="8"/>
    </row>
    <row r="70" spans="1:13" x14ac:dyDescent="0.25">
      <c r="A70" s="8"/>
      <c r="B70" s="8"/>
      <c r="C70" s="62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3" x14ac:dyDescent="0.25">
      <c r="A71" s="8"/>
      <c r="B71" s="8"/>
      <c r="C71" s="62"/>
      <c r="D71" s="8"/>
      <c r="E71" s="8"/>
      <c r="F71" s="8"/>
      <c r="G71" s="8"/>
      <c r="H71" s="8"/>
      <c r="I71" s="8"/>
      <c r="J71" s="8"/>
      <c r="K71" s="8"/>
      <c r="L71" s="8"/>
      <c r="M71" s="8"/>
    </row>
    <row r="72" spans="1:13" x14ac:dyDescent="0.25">
      <c r="A72" s="8"/>
      <c r="B72" s="8"/>
      <c r="C72" s="62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1:13" x14ac:dyDescent="0.25">
      <c r="A73" s="8"/>
      <c r="B73" s="8"/>
      <c r="C73" s="62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x14ac:dyDescent="0.25">
      <c r="A74" s="8"/>
      <c r="B74" s="8"/>
      <c r="C74" s="62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 x14ac:dyDescent="0.25">
      <c r="A75" s="8"/>
      <c r="B75" s="8"/>
      <c r="C75" s="62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</row>
    <row r="77" spans="1:13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</row>
    <row r="82" spans="1:13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1:13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</sheetData>
  <mergeCells count="104">
    <mergeCell ref="I9:I10"/>
    <mergeCell ref="A25:G25"/>
    <mergeCell ref="J25:K25"/>
    <mergeCell ref="I19:I20"/>
    <mergeCell ref="C21:H21"/>
    <mergeCell ref="B22:F22"/>
    <mergeCell ref="A23:G23"/>
    <mergeCell ref="A24:G24"/>
    <mergeCell ref="L39:L41"/>
    <mergeCell ref="H40:H41"/>
    <mergeCell ref="I40:I41"/>
    <mergeCell ref="H28:I28"/>
    <mergeCell ref="A14:G14"/>
    <mergeCell ref="A15:G15"/>
    <mergeCell ref="J39:J41"/>
    <mergeCell ref="K39:K41"/>
    <mergeCell ref="A34:F34"/>
    <mergeCell ref="A35:F35"/>
    <mergeCell ref="L28:L30"/>
    <mergeCell ref="A38:L38"/>
    <mergeCell ref="J18:J20"/>
    <mergeCell ref="K18:K20"/>
    <mergeCell ref="L18:L20"/>
    <mergeCell ref="H19:H20"/>
    <mergeCell ref="B33:E33"/>
    <mergeCell ref="A17:L17"/>
    <mergeCell ref="A18:A20"/>
    <mergeCell ref="B18:C19"/>
    <mergeCell ref="D18:D20"/>
    <mergeCell ref="E18:E20"/>
    <mergeCell ref="F18:F20"/>
    <mergeCell ref="G18:G20"/>
    <mergeCell ref="J8:J10"/>
    <mergeCell ref="D39:D41"/>
    <mergeCell ref="E39:E41"/>
    <mergeCell ref="F39:F41"/>
    <mergeCell ref="G39:G41"/>
    <mergeCell ref="H39:I39"/>
    <mergeCell ref="D49:D51"/>
    <mergeCell ref="B57:F57"/>
    <mergeCell ref="I36:K36"/>
    <mergeCell ref="I50:I51"/>
    <mergeCell ref="A44:E44"/>
    <mergeCell ref="A45:F45"/>
    <mergeCell ref="A46:F46"/>
    <mergeCell ref="B49:C50"/>
    <mergeCell ref="K49:K51"/>
    <mergeCell ref="H50:H51"/>
    <mergeCell ref="A36:F36"/>
    <mergeCell ref="E49:E51"/>
    <mergeCell ref="F49:F51"/>
    <mergeCell ref="G49:G51"/>
    <mergeCell ref="H49:I49"/>
    <mergeCell ref="J49:J51"/>
    <mergeCell ref="K8:K10"/>
    <mergeCell ref="H9:H10"/>
    <mergeCell ref="A39:A41"/>
    <mergeCell ref="A2:J2"/>
    <mergeCell ref="A3:J3"/>
    <mergeCell ref="A4:J4"/>
    <mergeCell ref="A5:J5"/>
    <mergeCell ref="H29:H30"/>
    <mergeCell ref="D28:D30"/>
    <mergeCell ref="E28:E30"/>
    <mergeCell ref="F28:F30"/>
    <mergeCell ref="A27:K27"/>
    <mergeCell ref="A28:A30"/>
    <mergeCell ref="G28:G30"/>
    <mergeCell ref="J28:J30"/>
    <mergeCell ref="K28:K30"/>
    <mergeCell ref="J15:K15"/>
    <mergeCell ref="A7:L7"/>
    <mergeCell ref="G8:G10"/>
    <mergeCell ref="I29:I30"/>
    <mergeCell ref="D8:D10"/>
    <mergeCell ref="E8:E10"/>
    <mergeCell ref="F8:F10"/>
    <mergeCell ref="C11:H11"/>
    <mergeCell ref="H18:I18"/>
    <mergeCell ref="H8:I8"/>
    <mergeCell ref="A1:K1"/>
    <mergeCell ref="E67:F67"/>
    <mergeCell ref="G67:H67"/>
    <mergeCell ref="A65:B65"/>
    <mergeCell ref="B12:F12"/>
    <mergeCell ref="B8:C9"/>
    <mergeCell ref="B28:C29"/>
    <mergeCell ref="B39:C40"/>
    <mergeCell ref="A58:G58"/>
    <mergeCell ref="A59:G59"/>
    <mergeCell ref="A60:G60"/>
    <mergeCell ref="A13:G13"/>
    <mergeCell ref="A8:A10"/>
    <mergeCell ref="A49:A51"/>
    <mergeCell ref="B43:E43"/>
    <mergeCell ref="G46:L46"/>
    <mergeCell ref="L8:L10"/>
    <mergeCell ref="L49:L51"/>
    <mergeCell ref="A48:L48"/>
    <mergeCell ref="E64:F64"/>
    <mergeCell ref="G64:H64"/>
    <mergeCell ref="E65:F65"/>
    <mergeCell ref="G65:H65"/>
    <mergeCell ref="J60:K60"/>
  </mergeCells>
  <pageMargins left="0.25" right="0.25" top="0.75" bottom="0.75" header="0.3" footer="0.3"/>
  <pageSetup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Programación Diciembre</vt:lpstr>
      <vt:lpstr>Hoja3</vt:lpstr>
      <vt:lpstr>'Programación Diciembre'!Área_de_impresión</vt:lpstr>
      <vt:lpstr>'Programación Diciembre'!Títulos_a_imprimir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Alejandro Gómez</cp:lastModifiedBy>
  <cp:lastPrinted>2019-01-04T13:22:48Z</cp:lastPrinted>
  <dcterms:created xsi:type="dcterms:W3CDTF">2015-11-30T18:04:44Z</dcterms:created>
  <dcterms:modified xsi:type="dcterms:W3CDTF">2019-01-04T14:27:55Z</dcterms:modified>
</cp:coreProperties>
</file>