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"/>
    </mc:Choice>
  </mc:AlternateContent>
  <xr:revisionPtr revIDLastSave="0" documentId="13_ncr:1_{C590A2A2-E00A-4D4F-BB7A-5732F04F8BEC}" xr6:coauthVersionLast="33" xr6:coauthVersionMax="33" xr10:uidLastSave="{00000000-0000-0000-0000-000000000000}"/>
  <bookViews>
    <workbookView xWindow="0" yWindow="0" windowWidth="20490" windowHeight="7545" xr2:uid="{00000000-000D-0000-FFFF-FFFF00000000}"/>
  </bookViews>
  <sheets>
    <sheet name="JUNIO" sheetId="4" r:id="rId1"/>
  </sheets>
  <definedNames>
    <definedName name="_xlnm.Print_Area" localSheetId="0">JUNIO!$A$1:$K$64</definedName>
    <definedName name="_xlnm.Print_Titles" localSheetId="0">JUNIO!$1:$4</definedName>
  </definedNames>
  <calcPr calcId="179017"/>
</workbook>
</file>

<file path=xl/calcChain.xml><?xml version="1.0" encoding="utf-8"?>
<calcChain xmlns="http://schemas.openxmlformats.org/spreadsheetml/2006/main">
  <c r="J61" i="4" l="1"/>
  <c r="J63" i="4" l="1"/>
  <c r="J59" i="4"/>
  <c r="F61" i="4" l="1"/>
  <c r="F59" i="4" s="1"/>
  <c r="F60" i="4"/>
  <c r="C63" i="4"/>
  <c r="C58" i="4"/>
  <c r="C61" i="4"/>
  <c r="C60" i="4"/>
  <c r="C59" i="4"/>
  <c r="K10" i="4" l="1"/>
  <c r="K11" i="4" s="1"/>
  <c r="J10" i="4"/>
  <c r="I10" i="4"/>
  <c r="H10" i="4"/>
  <c r="E10" i="4"/>
  <c r="A10" i="4"/>
  <c r="J12" i="4" l="1"/>
  <c r="H30" i="4" l="1"/>
  <c r="E30" i="4"/>
  <c r="A30" i="4" l="1"/>
  <c r="K30" i="4"/>
  <c r="J30" i="4"/>
  <c r="I30" i="4"/>
  <c r="A43" i="4" l="1"/>
  <c r="E43" i="4"/>
  <c r="H43" i="4"/>
  <c r="I43" i="4"/>
  <c r="J43" i="4"/>
  <c r="K43" i="4"/>
  <c r="K44" i="4" s="1"/>
  <c r="J45" i="4" l="1"/>
  <c r="E20" i="4"/>
  <c r="A20" i="4"/>
  <c r="E54" i="4"/>
  <c r="K54" i="4"/>
  <c r="J54" i="4" l="1"/>
  <c r="K55" i="4"/>
  <c r="I54" i="4"/>
  <c r="H54" i="4"/>
  <c r="A54" i="4"/>
  <c r="J56" i="4" l="1"/>
  <c r="J20" i="4" l="1"/>
  <c r="K31" i="4"/>
  <c r="J32" i="4" l="1"/>
  <c r="K20" i="4"/>
  <c r="K21" i="4" s="1"/>
  <c r="I20" i="4"/>
  <c r="H20" i="4"/>
  <c r="J22" i="4" l="1"/>
</calcChain>
</file>

<file path=xl/sharedStrings.xml><?xml version="1.0" encoding="utf-8"?>
<sst xmlns="http://schemas.openxmlformats.org/spreadsheetml/2006/main" count="152" uniqueCount="75">
  <si>
    <t>COORDINADOR  CONIAF</t>
  </si>
  <si>
    <t>LUGAR</t>
  </si>
  <si>
    <t xml:space="preserve">COSTO FACILITADORES                 (RD$) </t>
  </si>
  <si>
    <t>FACILITADORES</t>
  </si>
  <si>
    <t>NOMBRE DE LA ACTIVIDAD</t>
  </si>
  <si>
    <t>TECNICOS</t>
  </si>
  <si>
    <t>BENEFICIARIOS</t>
  </si>
  <si>
    <t>Legislación  ISR (10% sobre costo  facilitadores)</t>
  </si>
  <si>
    <t xml:space="preserve">COSTO LOGÍSTICO         (RD$) </t>
  </si>
  <si>
    <t>DIRECCIÓN EJECUTIVA</t>
  </si>
  <si>
    <t xml:space="preserve"> </t>
  </si>
  <si>
    <t>DIVISIÓN PLANIFICACIÓN  Y  DESARROLLO</t>
  </si>
  <si>
    <t>PRODUCTORES</t>
  </si>
  <si>
    <t>Cant. Actividades</t>
  </si>
  <si>
    <t>Víctor Payano y Eymi De Jesús</t>
  </si>
  <si>
    <t>DEPARTAMENTO DE CAPACITACIÓN Y DIFUSIÓN DE TECNOLOGÍAS</t>
  </si>
  <si>
    <t>DEPARTAMENTO DE  PRODUCCIÓN ANIMAL</t>
  </si>
  <si>
    <t>DEPARTAMENTO DE  AGRICULTURA COMPETITIVA</t>
  </si>
  <si>
    <t>TOTAL ACTIVIDADES</t>
  </si>
  <si>
    <t>José A. Nova</t>
  </si>
  <si>
    <t>Jarabacoa</t>
  </si>
  <si>
    <t>CURSOS-TALLERES</t>
  </si>
  <si>
    <t>CURSO</t>
  </si>
  <si>
    <t>César Montero y Bienvenido Carvajal</t>
  </si>
  <si>
    <t>Martín Canals</t>
  </si>
  <si>
    <t xml:space="preserve"> Investigadores IDIAF. Est. Exp.Matanzas.</t>
  </si>
  <si>
    <t xml:space="preserve">  H.Guerrero, M.Cuello</t>
  </si>
  <si>
    <t>FECHA</t>
  </si>
  <si>
    <t>HORAS CAPACITACIÓN</t>
  </si>
  <si>
    <t>Junio 5 al 7</t>
  </si>
  <si>
    <t>Junio 12 y 13</t>
  </si>
  <si>
    <t xml:space="preserve">TOTAL ACTIVIDADES  </t>
  </si>
  <si>
    <t xml:space="preserve">                                                  SUB-TOTAL</t>
  </si>
  <si>
    <t>Mata Larga, San Francisco de Macorís</t>
  </si>
  <si>
    <t xml:space="preserve">COSTO FACILITADO-RES (RD$) </t>
  </si>
  <si>
    <t>Neyba</t>
  </si>
  <si>
    <t>DEPARTAMENTO DE  PROTECCIÓN AL MEDIO AMBIENTE Y RECURSOS NATURALES</t>
  </si>
  <si>
    <t>Juan Arthur</t>
  </si>
  <si>
    <t>Ángel Pimentel</t>
  </si>
  <si>
    <t>Cristino Gómez</t>
  </si>
  <si>
    <t xml:space="preserve">Junio 19 y 20 </t>
  </si>
  <si>
    <t>Junio 21 y 22</t>
  </si>
  <si>
    <t>Junio 23 y 24</t>
  </si>
  <si>
    <t>El Aguacate, Santiago Rodríguez</t>
  </si>
  <si>
    <t>Lucía Silverio, Jennifer Ramírez, Manuel Pérez, Elpidio Avilés y César Martínez</t>
  </si>
  <si>
    <t xml:space="preserve"> Junio 8</t>
  </si>
  <si>
    <t>La Vega</t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</si>
  <si>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Producción Apícola Sostenible </t>
    </r>
  </si>
  <si>
    <t>8 al 16 Junio</t>
  </si>
  <si>
    <t>V. Victoriano, T. Taveras, R. Jiménez, J. Gómez</t>
  </si>
  <si>
    <r>
      <rPr>
        <b/>
        <sz val="11"/>
        <rFont val="Cambria"/>
        <family val="1"/>
        <scheme val="major"/>
      </rPr>
      <t>Curso-Taller</t>
    </r>
    <r>
      <rPr>
        <sz val="11"/>
        <rFont val="Cambria"/>
        <family val="1"/>
        <scheme val="major"/>
      </rPr>
      <t>Agricultura bajo Ambiente Controlado</t>
    </r>
  </si>
  <si>
    <t>18 al 23 de Junio</t>
  </si>
  <si>
    <t>C. Sanquintín</t>
  </si>
  <si>
    <r>
      <t>Charla</t>
    </r>
    <r>
      <rPr>
        <sz val="11"/>
        <rFont val="Cambria"/>
        <family val="1"/>
        <scheme val="major"/>
      </rPr>
      <t xml:space="preserve"> Prevención en el Uso y Manejo de Plaguicidas</t>
    </r>
  </si>
  <si>
    <t>22 de Junio</t>
  </si>
  <si>
    <r>
      <rPr>
        <b/>
        <sz val="11"/>
        <rFont val="Cambria"/>
        <family val="1"/>
        <scheme val="major"/>
      </rPr>
      <t>Socialización</t>
    </r>
    <r>
      <rPr>
        <sz val="11"/>
        <rFont val="Cambria"/>
        <family val="1"/>
        <scheme val="major"/>
      </rPr>
      <t xml:space="preserve"> de cinco (5) proyectos de generación de tecnologías</t>
    </r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</si>
  <si>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Agricultura Orgánica</t>
    </r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</si>
  <si>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Gestión Suelos y Agua</t>
    </r>
  </si>
  <si>
    <r>
      <rPr>
        <b/>
        <sz val="11"/>
        <rFont val="Cambria"/>
        <family val="1"/>
        <scheme val="major"/>
      </rPr>
      <t>Curso</t>
    </r>
    <r>
      <rPr>
        <sz val="11"/>
        <rFont val="Cambria"/>
        <family val="1"/>
        <scheme val="major"/>
      </rPr>
      <t xml:space="preserve"> Empoderamiento y Asociatividad</t>
    </r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</si>
  <si>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>Manejo Tecnológico del Cultivo del Cacao .</t>
    </r>
  </si>
  <si>
    <r>
      <rPr>
        <b/>
        <sz val="11"/>
        <color theme="1"/>
        <rFont val="Cambria"/>
        <family val="1"/>
        <scheme val="major"/>
      </rPr>
      <t xml:space="preserve">Curso </t>
    </r>
    <r>
      <rPr>
        <sz val="11"/>
        <color theme="1"/>
        <rFont val="Cambria"/>
        <family val="1"/>
        <scheme val="major"/>
      </rPr>
      <t>Manejo Tecnológico Cultivo del Mango</t>
    </r>
  </si>
  <si>
    <t>Matanzas, Peravia</t>
  </si>
  <si>
    <t xml:space="preserve">  PROGRAMACIÓN  DE ACTIVIDADES  AGROPECUARIAS Y FORESTALES</t>
  </si>
  <si>
    <t>MES: JUNIO 2018</t>
  </si>
  <si>
    <t>O.Rodriguez, A. Maria, M.Ventura, J.González</t>
  </si>
  <si>
    <t>CURSOS-TALLERES:</t>
  </si>
  <si>
    <t>CHARLAS:</t>
  </si>
  <si>
    <t>SOCIALIZACIONES:</t>
  </si>
  <si>
    <t>SEMINARIOS</t>
  </si>
  <si>
    <t>TOTAL HORAS CAPACITACIÓN:</t>
  </si>
  <si>
    <t>TÉCNICOS</t>
  </si>
  <si>
    <t xml:space="preserve">        TOTAL BENEFICIARIOS:</t>
  </si>
  <si>
    <t>Costo Logístico:</t>
  </si>
  <si>
    <t>Costo Facilitadores</t>
  </si>
  <si>
    <t xml:space="preserve">Costo Estimado Trimestre: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</si>
</sst>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8"/>
      <name val="Cambria"/>
      <family val="1"/>
      <scheme val="major"/>
    </font>
    <font>
      <sz val="8"/>
      <name val="Arial"/>
      <family val="2"/>
    </font>
    <font>
      <sz val="8"/>
      <name val="Cambria"/>
      <family val="1"/>
      <scheme val="major"/>
    </font>
    <font>
      <b/>
      <u/>
      <sz val="11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11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11" fillId="0" borderId="2" xfId="0" applyFont="1" applyBorder="1"/>
    <xf numFmtId="0" fontId="11" fillId="3" borderId="4" xfId="0" applyFont="1" applyFill="1" applyBorder="1" applyAlignment="1">
      <alignment horizontal="center"/>
    </xf>
    <xf numFmtId="0" fontId="16" fillId="0" borderId="0" xfId="0" applyFont="1"/>
    <xf numFmtId="0" fontId="7" fillId="0" borderId="0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4" xfId="0" applyFont="1" applyBorder="1"/>
    <xf numFmtId="0" fontId="6" fillId="0" borderId="2" xfId="0" applyFont="1" applyBorder="1"/>
    <xf numFmtId="0" fontId="5" fillId="0" borderId="0" xfId="0" applyFont="1" applyAlignment="1">
      <alignment wrapText="1"/>
    </xf>
    <xf numFmtId="0" fontId="11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4" fontId="7" fillId="2" borderId="2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11" fillId="2" borderId="12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11" fillId="0" borderId="0" xfId="0" applyFont="1" applyBorder="1"/>
    <xf numFmtId="4" fontId="11" fillId="0" borderId="0" xfId="0" applyNumberFormat="1" applyFont="1" applyBorder="1" applyAlignment="1">
      <alignment horizontal="center" vertical="center"/>
    </xf>
    <xf numFmtId="164" fontId="11" fillId="2" borderId="17" xfId="1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3" fontId="0" fillId="0" borderId="0" xfId="0" applyNumberFormat="1"/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2" fontId="7" fillId="2" borderId="20" xfId="1" applyNumberFormat="1" applyFont="1" applyFill="1" applyBorder="1" applyAlignment="1">
      <alignment horizontal="center" vertical="center" wrapText="1"/>
    </xf>
    <xf numFmtId="2" fontId="7" fillId="2" borderId="29" xfId="1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164" fontId="7" fillId="2" borderId="19" xfId="1" applyFont="1" applyFill="1" applyBorder="1" applyAlignment="1">
      <alignment horizontal="center" vertical="center" wrapText="1"/>
    </xf>
    <xf numFmtId="164" fontId="7" fillId="2" borderId="22" xfId="1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Alignment="1">
      <alignment horizontal="center"/>
    </xf>
    <xf numFmtId="0" fontId="9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0" fontId="11" fillId="0" borderId="3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/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9" xfId="0" applyFont="1" applyBorder="1" applyAlignment="1"/>
    <xf numFmtId="4" fontId="11" fillId="0" borderId="1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1" fillId="0" borderId="24" xfId="0" applyFont="1" applyFill="1" applyBorder="1" applyAlignment="1">
      <alignment horizontal="left" wrapText="1"/>
    </xf>
    <xf numFmtId="0" fontId="11" fillId="0" borderId="25" xfId="0" applyFont="1" applyFill="1" applyBorder="1" applyAlignment="1">
      <alignment horizontal="left" wrapText="1"/>
    </xf>
    <xf numFmtId="0" fontId="11" fillId="0" borderId="26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43" fontId="9" fillId="0" borderId="0" xfId="0" applyNumberFormat="1" applyFont="1"/>
    <xf numFmtId="0" fontId="9" fillId="0" borderId="0" xfId="0" applyFont="1"/>
    <xf numFmtId="43" fontId="24" fillId="0" borderId="0" xfId="0" applyNumberFormat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9525</xdr:colOff>
      <xdr:row>4</xdr:row>
      <xdr:rowOff>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8100"/>
          <a:ext cx="14478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topLeftCell="A49" workbookViewId="0">
      <selection activeCell="J62" sqref="J62"/>
    </sheetView>
  </sheetViews>
  <sheetFormatPr baseColWidth="10" defaultRowHeight="15" x14ac:dyDescent="0.25"/>
  <cols>
    <col min="1" max="1" width="7" customWidth="1"/>
    <col min="2" max="2" width="21.7109375" customWidth="1"/>
    <col min="3" max="3" width="23.28515625" customWidth="1"/>
    <col min="4" max="4" width="14.140625" customWidth="1"/>
    <col min="5" max="5" width="13.42578125" customWidth="1"/>
    <col min="6" max="6" width="13.5703125" customWidth="1"/>
    <col min="7" max="7" width="14.28515625" customWidth="1"/>
    <col min="8" max="8" width="9.140625" customWidth="1"/>
    <col min="9" max="9" width="12.42578125" customWidth="1"/>
    <col min="10" max="11" width="13.140625" customWidth="1"/>
  </cols>
  <sheetData>
    <row r="1" spans="1:11" ht="15.75" x14ac:dyDescent="0.25">
      <c r="A1" s="107" t="s">
        <v>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x14ac:dyDescent="0.25">
      <c r="A2" s="107" t="s">
        <v>11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8" x14ac:dyDescent="0.25">
      <c r="A3" s="108" t="s">
        <v>62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8" x14ac:dyDescent="0.25">
      <c r="A4" s="109" t="s">
        <v>63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5.75" thickBot="1" x14ac:dyDescent="0.3">
      <c r="A5" s="106" t="s">
        <v>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.75" thickBot="1" x14ac:dyDescent="0.3">
      <c r="A6" s="80" t="s">
        <v>13</v>
      </c>
      <c r="B6" s="102" t="s">
        <v>21</v>
      </c>
      <c r="C6" s="116"/>
      <c r="D6" s="82" t="s">
        <v>0</v>
      </c>
      <c r="E6" s="82" t="s">
        <v>28</v>
      </c>
      <c r="F6" s="82" t="s">
        <v>27</v>
      </c>
      <c r="G6" s="82" t="s">
        <v>1</v>
      </c>
      <c r="H6" s="87" t="s">
        <v>6</v>
      </c>
      <c r="I6" s="88"/>
      <c r="J6" s="82" t="s">
        <v>8</v>
      </c>
      <c r="K6" s="82" t="s">
        <v>34</v>
      </c>
    </row>
    <row r="7" spans="1:11" x14ac:dyDescent="0.25">
      <c r="A7" s="90"/>
      <c r="B7" s="82" t="s">
        <v>3</v>
      </c>
      <c r="C7" s="82" t="s">
        <v>4</v>
      </c>
      <c r="D7" s="83"/>
      <c r="E7" s="83"/>
      <c r="F7" s="83"/>
      <c r="G7" s="85"/>
      <c r="H7" s="80" t="s">
        <v>5</v>
      </c>
      <c r="I7" s="80" t="s">
        <v>12</v>
      </c>
      <c r="J7" s="83"/>
      <c r="K7" s="85"/>
    </row>
    <row r="8" spans="1:11" ht="15.75" thickBot="1" x14ac:dyDescent="0.3">
      <c r="A8" s="91"/>
      <c r="B8" s="86"/>
      <c r="C8" s="86"/>
      <c r="D8" s="84"/>
      <c r="E8" s="84"/>
      <c r="F8" s="84"/>
      <c r="G8" s="86"/>
      <c r="H8" s="91"/>
      <c r="I8" s="81"/>
      <c r="J8" s="84"/>
      <c r="K8" s="86"/>
    </row>
    <row r="9" spans="1:11" ht="43.5" thickBot="1" x14ac:dyDescent="0.3">
      <c r="A9" s="56">
        <v>1</v>
      </c>
      <c r="B9" s="57" t="s">
        <v>52</v>
      </c>
      <c r="C9" s="58" t="s">
        <v>53</v>
      </c>
      <c r="D9" s="57" t="s">
        <v>52</v>
      </c>
      <c r="E9" s="57">
        <v>2</v>
      </c>
      <c r="F9" s="59" t="s">
        <v>54</v>
      </c>
      <c r="G9" s="60" t="s">
        <v>20</v>
      </c>
      <c r="H9" s="57">
        <v>30</v>
      </c>
      <c r="I9" s="57">
        <v>0</v>
      </c>
      <c r="J9" s="61">
        <v>0</v>
      </c>
      <c r="K9" s="62">
        <v>0</v>
      </c>
    </row>
    <row r="10" spans="1:11" ht="15.75" thickBot="1" x14ac:dyDescent="0.3">
      <c r="A10" s="11">
        <f>SUM(A5:A9)</f>
        <v>1</v>
      </c>
      <c r="B10" s="95" t="s">
        <v>32</v>
      </c>
      <c r="C10" s="104"/>
      <c r="D10" s="104"/>
      <c r="E10" s="5">
        <f>SUM(E5:E9)</f>
        <v>2</v>
      </c>
      <c r="F10" s="3"/>
      <c r="G10" s="4"/>
      <c r="H10" s="43">
        <f>+SUM(H6:H9)</f>
        <v>30</v>
      </c>
      <c r="I10" s="43">
        <f>+SUM(I6:I9)</f>
        <v>0</v>
      </c>
      <c r="J10" s="6">
        <f>SUM(J6:J9)</f>
        <v>0</v>
      </c>
      <c r="K10" s="6">
        <f>SUM(K6:K9)</f>
        <v>0</v>
      </c>
    </row>
    <row r="11" spans="1:11" ht="15.75" thickBot="1" x14ac:dyDescent="0.3">
      <c r="A11" s="92" t="s">
        <v>7</v>
      </c>
      <c r="B11" s="93"/>
      <c r="C11" s="93"/>
      <c r="D11" s="93"/>
      <c r="E11" s="93"/>
      <c r="F11" s="93"/>
      <c r="G11" s="94"/>
      <c r="H11" s="7"/>
      <c r="I11" s="8"/>
      <c r="J11" s="6" t="s">
        <v>10</v>
      </c>
      <c r="K11" s="6">
        <f>+K10*1.1</f>
        <v>0</v>
      </c>
    </row>
    <row r="12" spans="1:11" ht="15.75" thickBot="1" x14ac:dyDescent="0.3">
      <c r="A12" s="95" t="s">
        <v>31</v>
      </c>
      <c r="B12" s="96"/>
      <c r="C12" s="96"/>
      <c r="D12" s="96"/>
      <c r="E12" s="96"/>
      <c r="F12" s="96"/>
      <c r="G12" s="96"/>
      <c r="H12" s="9"/>
      <c r="I12" s="10"/>
      <c r="J12" s="97">
        <f>+K11+J10</f>
        <v>0</v>
      </c>
      <c r="K12" s="98"/>
    </row>
    <row r="13" spans="1:11" x14ac:dyDescent="0.25">
      <c r="A13" s="44"/>
      <c r="B13" s="45"/>
      <c r="C13" s="45"/>
      <c r="D13" s="45"/>
      <c r="E13" s="45"/>
      <c r="F13" s="45"/>
      <c r="G13" s="45"/>
      <c r="H13" s="13"/>
      <c r="I13" s="46"/>
      <c r="J13" s="47"/>
      <c r="K13" s="42"/>
    </row>
    <row r="14" spans="1:11" ht="15.75" thickBot="1" x14ac:dyDescent="0.3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20.25" customHeight="1" thickBot="1" x14ac:dyDescent="0.3">
      <c r="A15" s="110" t="s">
        <v>15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2"/>
    </row>
    <row r="16" spans="1:11" ht="15.75" thickBot="1" x14ac:dyDescent="0.3">
      <c r="A16" s="113" t="s">
        <v>13</v>
      </c>
      <c r="B16" s="102" t="s">
        <v>21</v>
      </c>
      <c r="C16" s="116"/>
      <c r="D16" s="82" t="s">
        <v>0</v>
      </c>
      <c r="E16" s="82" t="s">
        <v>28</v>
      </c>
      <c r="F16" s="82" t="s">
        <v>27</v>
      </c>
      <c r="G16" s="82" t="s">
        <v>1</v>
      </c>
      <c r="H16" s="87" t="s">
        <v>6</v>
      </c>
      <c r="I16" s="88"/>
      <c r="J16" s="82" t="s">
        <v>8</v>
      </c>
      <c r="K16" s="82" t="s">
        <v>34</v>
      </c>
    </row>
    <row r="17" spans="1:13" x14ac:dyDescent="0.25">
      <c r="A17" s="114"/>
      <c r="B17" s="82" t="s">
        <v>3</v>
      </c>
      <c r="C17" s="82" t="s">
        <v>4</v>
      </c>
      <c r="D17" s="83"/>
      <c r="E17" s="83"/>
      <c r="F17" s="83"/>
      <c r="G17" s="85"/>
      <c r="H17" s="80" t="s">
        <v>5</v>
      </c>
      <c r="I17" s="80" t="s">
        <v>12</v>
      </c>
      <c r="J17" s="83"/>
      <c r="K17" s="85"/>
    </row>
    <row r="18" spans="1:13" ht="15.75" thickBot="1" x14ac:dyDescent="0.3">
      <c r="A18" s="115"/>
      <c r="B18" s="86"/>
      <c r="C18" s="86"/>
      <c r="D18" s="84"/>
      <c r="E18" s="84"/>
      <c r="F18" s="84"/>
      <c r="G18" s="86"/>
      <c r="H18" s="91"/>
      <c r="I18" s="81"/>
      <c r="J18" s="84"/>
      <c r="K18" s="86"/>
    </row>
    <row r="19" spans="1:13" ht="57.75" customHeight="1" thickBot="1" x14ac:dyDescent="0.3">
      <c r="A19" s="63">
        <v>1</v>
      </c>
      <c r="B19" s="31" t="s">
        <v>49</v>
      </c>
      <c r="C19" s="31" t="s">
        <v>50</v>
      </c>
      <c r="D19" s="31" t="s">
        <v>14</v>
      </c>
      <c r="E19" s="31">
        <v>60</v>
      </c>
      <c r="F19" s="31" t="s">
        <v>51</v>
      </c>
      <c r="G19" s="60" t="s">
        <v>20</v>
      </c>
      <c r="H19" s="38">
        <v>30</v>
      </c>
      <c r="I19" s="38">
        <v>0</v>
      </c>
      <c r="J19" s="64">
        <v>210000</v>
      </c>
      <c r="K19" s="65">
        <v>75000</v>
      </c>
      <c r="L19" s="12"/>
    </row>
    <row r="20" spans="1:13" ht="15.75" customHeight="1" thickBot="1" x14ac:dyDescent="0.3">
      <c r="A20" s="11">
        <f>SUM(A15:A19)</f>
        <v>1</v>
      </c>
      <c r="B20" s="95" t="s">
        <v>32</v>
      </c>
      <c r="C20" s="104"/>
      <c r="D20" s="104"/>
      <c r="E20" s="5">
        <f>SUM(E15:E19)</f>
        <v>60</v>
      </c>
      <c r="F20" s="3"/>
      <c r="G20" s="4"/>
      <c r="H20" s="5">
        <f>+SUM(H16:H19)</f>
        <v>30</v>
      </c>
      <c r="I20" s="5">
        <f>+SUM(I16:I19)</f>
        <v>0</v>
      </c>
      <c r="J20" s="6">
        <f>SUM(J16:J19)</f>
        <v>210000</v>
      </c>
      <c r="K20" s="6">
        <f>SUM(K16:K19)</f>
        <v>75000</v>
      </c>
      <c r="L20" s="12"/>
    </row>
    <row r="21" spans="1:13" ht="15.75" customHeight="1" thickBot="1" x14ac:dyDescent="0.3">
      <c r="A21" s="92" t="s">
        <v>7</v>
      </c>
      <c r="B21" s="93"/>
      <c r="C21" s="93"/>
      <c r="D21" s="93"/>
      <c r="E21" s="93"/>
      <c r="F21" s="93"/>
      <c r="G21" s="94"/>
      <c r="H21" s="7"/>
      <c r="I21" s="8"/>
      <c r="J21" s="6" t="s">
        <v>10</v>
      </c>
      <c r="K21" s="6">
        <f>+K20*1.1</f>
        <v>82500</v>
      </c>
      <c r="L21" s="12"/>
    </row>
    <row r="22" spans="1:13" ht="15.75" customHeight="1" thickBot="1" x14ac:dyDescent="0.3">
      <c r="A22" s="95" t="s">
        <v>31</v>
      </c>
      <c r="B22" s="96"/>
      <c r="C22" s="96"/>
      <c r="D22" s="96"/>
      <c r="E22" s="96"/>
      <c r="F22" s="96"/>
      <c r="G22" s="96"/>
      <c r="H22" s="9"/>
      <c r="I22" s="10"/>
      <c r="J22" s="97">
        <f>+K21+J20</f>
        <v>292500</v>
      </c>
      <c r="K22" s="98"/>
      <c r="L22" s="12"/>
    </row>
    <row r="23" spans="1:13" ht="15.75" customHeight="1" x14ac:dyDescent="0.25">
      <c r="A23" s="44"/>
      <c r="B23" s="45"/>
      <c r="C23" s="45"/>
      <c r="D23" s="45"/>
      <c r="E23" s="45"/>
      <c r="F23" s="45"/>
      <c r="G23" s="45"/>
      <c r="H23" s="13"/>
      <c r="I23" s="46"/>
      <c r="J23" s="47"/>
      <c r="K23" s="42"/>
      <c r="L23" s="12"/>
    </row>
    <row r="24" spans="1:13" ht="15.75" customHeight="1" thickBot="1" x14ac:dyDescent="0.3">
      <c r="A24" s="44"/>
      <c r="B24" s="45"/>
      <c r="C24" s="45"/>
      <c r="D24" s="45"/>
      <c r="E24" s="45"/>
      <c r="F24" s="45"/>
      <c r="G24" s="45"/>
      <c r="H24" s="13"/>
      <c r="I24" s="46"/>
      <c r="J24" s="47"/>
      <c r="K24" s="37"/>
      <c r="L24" s="12"/>
    </row>
    <row r="25" spans="1:13" ht="22.5" customHeight="1" thickBot="1" x14ac:dyDescent="0.3">
      <c r="A25" s="77" t="s">
        <v>16</v>
      </c>
      <c r="B25" s="78"/>
      <c r="C25" s="78"/>
      <c r="D25" s="78"/>
      <c r="E25" s="78"/>
      <c r="F25" s="78"/>
      <c r="G25" s="78"/>
      <c r="H25" s="78"/>
      <c r="I25" s="78"/>
      <c r="J25" s="78"/>
      <c r="K25" s="79"/>
      <c r="L25" s="12"/>
    </row>
    <row r="26" spans="1:13" ht="15.75" thickBot="1" x14ac:dyDescent="0.3">
      <c r="A26" s="113" t="s">
        <v>13</v>
      </c>
      <c r="B26" s="102" t="s">
        <v>22</v>
      </c>
      <c r="C26" s="116"/>
      <c r="D26" s="82" t="s">
        <v>0</v>
      </c>
      <c r="E26" s="82" t="s">
        <v>28</v>
      </c>
      <c r="F26" s="82" t="s">
        <v>27</v>
      </c>
      <c r="G26" s="82" t="s">
        <v>1</v>
      </c>
      <c r="H26" s="87" t="s">
        <v>6</v>
      </c>
      <c r="I26" s="88"/>
      <c r="J26" s="80" t="s">
        <v>8</v>
      </c>
      <c r="K26" s="80" t="s">
        <v>2</v>
      </c>
      <c r="L26" s="12"/>
    </row>
    <row r="27" spans="1:13" x14ac:dyDescent="0.25">
      <c r="A27" s="114"/>
      <c r="B27" s="82" t="s">
        <v>3</v>
      </c>
      <c r="C27" s="82" t="s">
        <v>4</v>
      </c>
      <c r="D27" s="83"/>
      <c r="E27" s="83"/>
      <c r="F27" s="83"/>
      <c r="G27" s="85"/>
      <c r="H27" s="80" t="s">
        <v>5</v>
      </c>
      <c r="I27" s="80" t="s">
        <v>12</v>
      </c>
      <c r="J27" s="89"/>
      <c r="K27" s="90"/>
      <c r="L27" s="12"/>
    </row>
    <row r="28" spans="1:13" ht="15.75" thickBot="1" x14ac:dyDescent="0.3">
      <c r="A28" s="115"/>
      <c r="B28" s="86"/>
      <c r="C28" s="86"/>
      <c r="D28" s="84"/>
      <c r="E28" s="84"/>
      <c r="F28" s="84"/>
      <c r="G28" s="86"/>
      <c r="H28" s="91"/>
      <c r="I28" s="81"/>
      <c r="J28" s="81"/>
      <c r="K28" s="91"/>
      <c r="L28" s="12"/>
    </row>
    <row r="29" spans="1:13" ht="43.5" thickBot="1" x14ac:dyDescent="0.3">
      <c r="A29" s="15">
        <v>1</v>
      </c>
      <c r="B29" s="21" t="s">
        <v>24</v>
      </c>
      <c r="C29" s="21" t="s">
        <v>47</v>
      </c>
      <c r="D29" s="21" t="s">
        <v>23</v>
      </c>
      <c r="E29" s="21">
        <v>32</v>
      </c>
      <c r="F29" s="21" t="s">
        <v>48</v>
      </c>
      <c r="G29" s="30" t="s">
        <v>35</v>
      </c>
      <c r="H29" s="21">
        <v>0</v>
      </c>
      <c r="I29" s="30">
        <v>35</v>
      </c>
      <c r="J29" s="40">
        <v>66000</v>
      </c>
      <c r="K29" s="39">
        <v>44000</v>
      </c>
      <c r="L29" s="12"/>
      <c r="M29" s="50" t="s">
        <v>10</v>
      </c>
    </row>
    <row r="30" spans="1:13" ht="15.75" thickBot="1" x14ac:dyDescent="0.3">
      <c r="A30" s="11">
        <f>SUM(A29:A29)</f>
        <v>1</v>
      </c>
      <c r="B30" s="95" t="s">
        <v>32</v>
      </c>
      <c r="C30" s="104"/>
      <c r="D30" s="104"/>
      <c r="E30" s="5">
        <f>SUM(E29:E29)</f>
        <v>32</v>
      </c>
      <c r="F30" s="3"/>
      <c r="G30" s="4"/>
      <c r="H30" s="5">
        <f>SUM(H29:H29)</f>
        <v>0</v>
      </c>
      <c r="I30" s="5">
        <f>SUM(I29:I29)</f>
        <v>35</v>
      </c>
      <c r="J30" s="41">
        <f>SUM(J29:J29)</f>
        <v>66000</v>
      </c>
      <c r="K30" s="48">
        <f>SUM(K29:K29)</f>
        <v>44000</v>
      </c>
      <c r="L30" s="12"/>
    </row>
    <row r="31" spans="1:13" ht="15.75" thickBot="1" x14ac:dyDescent="0.3">
      <c r="A31" s="92" t="s">
        <v>7</v>
      </c>
      <c r="B31" s="93"/>
      <c r="C31" s="93"/>
      <c r="D31" s="93"/>
      <c r="E31" s="93"/>
      <c r="F31" s="93"/>
      <c r="G31" s="94"/>
      <c r="H31" s="32"/>
      <c r="I31" s="33"/>
      <c r="J31" s="6" t="s">
        <v>10</v>
      </c>
      <c r="K31" s="6">
        <f>+K30*1.1</f>
        <v>48400.000000000007</v>
      </c>
      <c r="L31" s="12"/>
    </row>
    <row r="32" spans="1:13" ht="15.75" thickBot="1" x14ac:dyDescent="0.3">
      <c r="A32" s="95" t="s">
        <v>31</v>
      </c>
      <c r="B32" s="96"/>
      <c r="C32" s="96"/>
      <c r="D32" s="96"/>
      <c r="E32" s="96"/>
      <c r="F32" s="96"/>
      <c r="G32" s="96"/>
      <c r="H32" s="34"/>
      <c r="I32" s="35"/>
      <c r="J32" s="97">
        <f>+K31+J30</f>
        <v>114400</v>
      </c>
      <c r="K32" s="98"/>
      <c r="L32" s="12"/>
    </row>
    <row r="33" spans="1:1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thickBot="1" x14ac:dyDescent="0.3">
      <c r="A34" s="1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28.5" customHeight="1" thickBot="1" x14ac:dyDescent="0.3">
      <c r="A35" s="99" t="s">
        <v>36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1"/>
    </row>
    <row r="36" spans="1:11" ht="15.75" thickBot="1" x14ac:dyDescent="0.3">
      <c r="A36" s="80" t="s">
        <v>13</v>
      </c>
      <c r="B36" s="102" t="s">
        <v>21</v>
      </c>
      <c r="C36" s="103"/>
      <c r="D36" s="82" t="s">
        <v>0</v>
      </c>
      <c r="E36" s="82" t="s">
        <v>28</v>
      </c>
      <c r="F36" s="82" t="s">
        <v>27</v>
      </c>
      <c r="G36" s="82" t="s">
        <v>1</v>
      </c>
      <c r="H36" s="87" t="s">
        <v>6</v>
      </c>
      <c r="I36" s="88"/>
      <c r="J36" s="80" t="s">
        <v>8</v>
      </c>
      <c r="K36" s="80" t="s">
        <v>2</v>
      </c>
    </row>
    <row r="37" spans="1:11" x14ac:dyDescent="0.25">
      <c r="A37" s="89"/>
      <c r="B37" s="82" t="s">
        <v>3</v>
      </c>
      <c r="C37" s="82" t="s">
        <v>4</v>
      </c>
      <c r="D37" s="83"/>
      <c r="E37" s="83"/>
      <c r="F37" s="83"/>
      <c r="G37" s="83"/>
      <c r="H37" s="80" t="s">
        <v>5</v>
      </c>
      <c r="I37" s="80" t="s">
        <v>12</v>
      </c>
      <c r="J37" s="89"/>
      <c r="K37" s="90"/>
    </row>
    <row r="38" spans="1:11" ht="15.75" thickBot="1" x14ac:dyDescent="0.3">
      <c r="A38" s="81"/>
      <c r="B38" s="84"/>
      <c r="C38" s="84"/>
      <c r="D38" s="84"/>
      <c r="E38" s="84"/>
      <c r="F38" s="84"/>
      <c r="G38" s="84"/>
      <c r="H38" s="91"/>
      <c r="I38" s="81"/>
      <c r="J38" s="81"/>
      <c r="K38" s="91"/>
    </row>
    <row r="39" spans="1:11" ht="57" x14ac:dyDescent="0.25">
      <c r="A39" s="15">
        <v>1</v>
      </c>
      <c r="B39" s="16" t="s">
        <v>44</v>
      </c>
      <c r="C39" s="20" t="s">
        <v>55</v>
      </c>
      <c r="D39" s="16" t="s">
        <v>19</v>
      </c>
      <c r="E39" s="16">
        <v>10</v>
      </c>
      <c r="F39" s="20" t="s">
        <v>45</v>
      </c>
      <c r="G39" s="20" t="s">
        <v>46</v>
      </c>
      <c r="H39" s="16">
        <v>10</v>
      </c>
      <c r="I39" s="17">
        <v>50</v>
      </c>
      <c r="J39" s="18">
        <v>24000</v>
      </c>
      <c r="K39" s="19">
        <v>75000</v>
      </c>
    </row>
    <row r="40" spans="1:11" ht="42.75" x14ac:dyDescent="0.25">
      <c r="A40" s="15">
        <v>1</v>
      </c>
      <c r="B40" s="16" t="s">
        <v>37</v>
      </c>
      <c r="C40" s="16" t="s">
        <v>56</v>
      </c>
      <c r="D40" s="16" t="s">
        <v>19</v>
      </c>
      <c r="E40" s="16">
        <v>18</v>
      </c>
      <c r="F40" s="16" t="s">
        <v>40</v>
      </c>
      <c r="G40" s="16" t="s">
        <v>43</v>
      </c>
      <c r="H40" s="16">
        <v>5</v>
      </c>
      <c r="I40" s="17">
        <v>30</v>
      </c>
      <c r="J40" s="18">
        <v>26000</v>
      </c>
      <c r="K40" s="19">
        <v>32000</v>
      </c>
    </row>
    <row r="41" spans="1:11" ht="42.75" x14ac:dyDescent="0.25">
      <c r="A41" s="15">
        <v>1</v>
      </c>
      <c r="B41" s="16" t="s">
        <v>38</v>
      </c>
      <c r="C41" s="16" t="s">
        <v>57</v>
      </c>
      <c r="D41" s="16" t="s">
        <v>19</v>
      </c>
      <c r="E41" s="16">
        <v>18</v>
      </c>
      <c r="F41" s="16" t="s">
        <v>41</v>
      </c>
      <c r="G41" s="16" t="s">
        <v>43</v>
      </c>
      <c r="H41" s="16">
        <v>5</v>
      </c>
      <c r="I41" s="17">
        <v>30</v>
      </c>
      <c r="J41" s="18">
        <v>26000</v>
      </c>
      <c r="K41" s="19">
        <v>32000</v>
      </c>
    </row>
    <row r="42" spans="1:11" ht="48.75" customHeight="1" thickBot="1" x14ac:dyDescent="0.3">
      <c r="A42" s="15">
        <v>1</v>
      </c>
      <c r="B42" s="16" t="s">
        <v>39</v>
      </c>
      <c r="C42" s="16" t="s">
        <v>58</v>
      </c>
      <c r="D42" s="16" t="s">
        <v>19</v>
      </c>
      <c r="E42" s="16">
        <v>18</v>
      </c>
      <c r="F42" s="16" t="s">
        <v>42</v>
      </c>
      <c r="G42" s="16" t="s">
        <v>43</v>
      </c>
      <c r="H42" s="16">
        <v>5</v>
      </c>
      <c r="I42" s="17">
        <v>30</v>
      </c>
      <c r="J42" s="18">
        <v>26000</v>
      </c>
      <c r="K42" s="19">
        <v>32000</v>
      </c>
    </row>
    <row r="43" spans="1:11" ht="15.75" thickBot="1" x14ac:dyDescent="0.3">
      <c r="A43" s="11">
        <f>SUM(A35:A42)</f>
        <v>4</v>
      </c>
      <c r="B43" s="95" t="s">
        <v>32</v>
      </c>
      <c r="C43" s="104"/>
      <c r="D43" s="104"/>
      <c r="E43" s="5">
        <f>SUM(E35:E42)</f>
        <v>64</v>
      </c>
      <c r="F43" s="3"/>
      <c r="G43" s="4"/>
      <c r="H43" s="5">
        <f>+SUM(H36:H42)</f>
        <v>25</v>
      </c>
      <c r="I43" s="5">
        <f>+SUM(I36:I42)</f>
        <v>140</v>
      </c>
      <c r="J43" s="6">
        <f>SUM(J39:J42)</f>
        <v>102000</v>
      </c>
      <c r="K43" s="6">
        <f>SUM(K39:K42)</f>
        <v>171000</v>
      </c>
    </row>
    <row r="44" spans="1:11" ht="15.75" thickBot="1" x14ac:dyDescent="0.3">
      <c r="A44" s="92" t="s">
        <v>7</v>
      </c>
      <c r="B44" s="93"/>
      <c r="C44" s="93"/>
      <c r="D44" s="93"/>
      <c r="E44" s="93"/>
      <c r="F44" s="93"/>
      <c r="G44" s="94"/>
      <c r="H44" s="7"/>
      <c r="I44" s="8"/>
      <c r="J44" s="6" t="s">
        <v>10</v>
      </c>
      <c r="K44" s="6">
        <f>+K43*1.1</f>
        <v>188100.00000000003</v>
      </c>
    </row>
    <row r="45" spans="1:11" ht="15.75" thickBot="1" x14ac:dyDescent="0.3">
      <c r="A45" s="95" t="s">
        <v>31</v>
      </c>
      <c r="B45" s="96"/>
      <c r="C45" s="96"/>
      <c r="D45" s="96"/>
      <c r="E45" s="96"/>
      <c r="F45" s="96"/>
      <c r="G45" s="96"/>
      <c r="H45" s="9"/>
      <c r="I45" s="10"/>
      <c r="J45" s="97">
        <f>+K44+J43</f>
        <v>290100</v>
      </c>
      <c r="K45" s="98"/>
    </row>
    <row r="46" spans="1:11" x14ac:dyDescent="0.25">
      <c r="A46" s="44"/>
      <c r="B46" s="45"/>
      <c r="C46" s="45"/>
      <c r="D46" s="45"/>
      <c r="E46" s="45"/>
      <c r="F46" s="45"/>
      <c r="G46" s="45"/>
      <c r="H46" s="13"/>
      <c r="I46" s="46"/>
      <c r="J46" s="47"/>
      <c r="K46" s="42"/>
    </row>
    <row r="47" spans="1:11" ht="15.75" thickBot="1" x14ac:dyDescent="0.3">
      <c r="A47" s="1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ht="21" customHeight="1" thickBot="1" x14ac:dyDescent="0.3">
      <c r="A48" s="77" t="s">
        <v>17</v>
      </c>
      <c r="B48" s="78"/>
      <c r="C48" s="78"/>
      <c r="D48" s="78"/>
      <c r="E48" s="78"/>
      <c r="F48" s="78"/>
      <c r="G48" s="78"/>
      <c r="H48" s="78"/>
      <c r="I48" s="78"/>
      <c r="J48" s="78"/>
      <c r="K48" s="79"/>
    </row>
    <row r="49" spans="1:11" ht="15.75" thickBot="1" x14ac:dyDescent="0.3">
      <c r="A49" s="80" t="s">
        <v>13</v>
      </c>
      <c r="B49" s="102" t="s">
        <v>10</v>
      </c>
      <c r="C49" s="116"/>
      <c r="D49" s="82" t="s">
        <v>0</v>
      </c>
      <c r="E49" s="82" t="s">
        <v>28</v>
      </c>
      <c r="F49" s="82" t="s">
        <v>27</v>
      </c>
      <c r="G49" s="82" t="s">
        <v>1</v>
      </c>
      <c r="H49" s="87" t="s">
        <v>6</v>
      </c>
      <c r="I49" s="88"/>
      <c r="J49" s="82" t="s">
        <v>8</v>
      </c>
      <c r="K49" s="82" t="s">
        <v>34</v>
      </c>
    </row>
    <row r="50" spans="1:11" x14ac:dyDescent="0.25">
      <c r="A50" s="90"/>
      <c r="B50" s="82" t="s">
        <v>3</v>
      </c>
      <c r="C50" s="82" t="s">
        <v>4</v>
      </c>
      <c r="D50" s="83"/>
      <c r="E50" s="83"/>
      <c r="F50" s="83"/>
      <c r="G50" s="85"/>
      <c r="H50" s="117" t="s">
        <v>5</v>
      </c>
      <c r="I50" s="80" t="s">
        <v>12</v>
      </c>
      <c r="J50" s="83"/>
      <c r="K50" s="85"/>
    </row>
    <row r="51" spans="1:11" ht="15.75" thickBot="1" x14ac:dyDescent="0.3">
      <c r="A51" s="91"/>
      <c r="B51" s="86"/>
      <c r="C51" s="86"/>
      <c r="D51" s="84"/>
      <c r="E51" s="84"/>
      <c r="F51" s="84"/>
      <c r="G51" s="86"/>
      <c r="H51" s="118"/>
      <c r="I51" s="81"/>
      <c r="J51" s="84"/>
      <c r="K51" s="86"/>
    </row>
    <row r="52" spans="1:11" ht="43.5" customHeight="1" x14ac:dyDescent="0.25">
      <c r="A52" s="14">
        <v>1</v>
      </c>
      <c r="B52" s="21" t="s">
        <v>64</v>
      </c>
      <c r="C52" s="49" t="s">
        <v>59</v>
      </c>
      <c r="D52" s="22" t="s">
        <v>26</v>
      </c>
      <c r="E52" s="23">
        <v>24</v>
      </c>
      <c r="F52" s="22" t="s">
        <v>29</v>
      </c>
      <c r="G52" s="22" t="s">
        <v>33</v>
      </c>
      <c r="H52" s="22">
        <v>30</v>
      </c>
      <c r="I52" s="51">
        <v>25</v>
      </c>
      <c r="J52" s="24">
        <v>90000</v>
      </c>
      <c r="K52" s="25">
        <v>50000</v>
      </c>
    </row>
    <row r="53" spans="1:11" ht="50.25" customHeight="1" thickBot="1" x14ac:dyDescent="0.3">
      <c r="A53" s="53">
        <v>1</v>
      </c>
      <c r="B53" s="26" t="s">
        <v>25</v>
      </c>
      <c r="C53" s="27" t="s">
        <v>60</v>
      </c>
      <c r="D53" s="28" t="s">
        <v>26</v>
      </c>
      <c r="E53" s="29">
        <v>16</v>
      </c>
      <c r="F53" s="28" t="s">
        <v>30</v>
      </c>
      <c r="G53" s="28" t="s">
        <v>61</v>
      </c>
      <c r="H53" s="28">
        <v>25</v>
      </c>
      <c r="I53" s="52">
        <v>5</v>
      </c>
      <c r="J53" s="54">
        <v>50000</v>
      </c>
      <c r="K53" s="55">
        <v>40000</v>
      </c>
    </row>
    <row r="54" spans="1:11" ht="15.75" thickBot="1" x14ac:dyDescent="0.3">
      <c r="A54" s="11">
        <f>SUM(A52:A53)</f>
        <v>2</v>
      </c>
      <c r="B54" s="95" t="s">
        <v>32</v>
      </c>
      <c r="C54" s="104"/>
      <c r="D54" s="104"/>
      <c r="E54" s="5">
        <f>SUM(E52:E53)</f>
        <v>40</v>
      </c>
      <c r="F54" s="3"/>
      <c r="G54" s="4"/>
      <c r="H54" s="5">
        <f>+SUM(H49:H53)</f>
        <v>55</v>
      </c>
      <c r="I54" s="5">
        <f>+SUM(I49:I53)</f>
        <v>30</v>
      </c>
      <c r="J54" s="6">
        <f>SUM(J52:J53)</f>
        <v>140000</v>
      </c>
      <c r="K54" s="6">
        <f>SUM(K52:K53)</f>
        <v>90000</v>
      </c>
    </row>
    <row r="55" spans="1:11" ht="15.75" thickBot="1" x14ac:dyDescent="0.3">
      <c r="A55" s="92" t="s">
        <v>7</v>
      </c>
      <c r="B55" s="93"/>
      <c r="C55" s="93"/>
      <c r="D55" s="93"/>
      <c r="E55" s="93"/>
      <c r="F55" s="93"/>
      <c r="G55" s="94"/>
      <c r="H55" s="7"/>
      <c r="I55" s="8"/>
      <c r="J55" s="6" t="s">
        <v>10</v>
      </c>
      <c r="K55" s="6">
        <f>+K54*1.1</f>
        <v>99000.000000000015</v>
      </c>
    </row>
    <row r="56" spans="1:11" ht="15.75" thickBot="1" x14ac:dyDescent="0.3">
      <c r="A56" s="95" t="s">
        <v>31</v>
      </c>
      <c r="B56" s="96"/>
      <c r="C56" s="96"/>
      <c r="D56" s="96"/>
      <c r="E56" s="96"/>
      <c r="F56" s="96"/>
      <c r="G56" s="96"/>
      <c r="H56" s="9"/>
      <c r="I56" s="10"/>
      <c r="J56" s="97">
        <f>+K55+J54</f>
        <v>239000</v>
      </c>
      <c r="K56" s="98"/>
    </row>
    <row r="57" spans="1:11" x14ac:dyDescent="0.25">
      <c r="A57" s="44"/>
      <c r="B57" s="45"/>
      <c r="C57" s="45"/>
      <c r="D57" s="45"/>
      <c r="E57" s="45"/>
      <c r="F57" s="45"/>
      <c r="G57" s="45"/>
      <c r="H57" s="13"/>
      <c r="I57" s="46"/>
      <c r="J57" s="47"/>
      <c r="K57" s="42"/>
    </row>
    <row r="58" spans="1:11" x14ac:dyDescent="0.25">
      <c r="A58" s="74" t="s">
        <v>18</v>
      </c>
      <c r="B58" s="74"/>
      <c r="C58" s="70">
        <f>+C59+C60+C61+C62</f>
        <v>9</v>
      </c>
      <c r="D58" s="45"/>
      <c r="E58" s="45"/>
      <c r="F58" s="45"/>
      <c r="G58" s="45"/>
      <c r="H58" s="13"/>
      <c r="I58" s="46"/>
      <c r="J58" s="47"/>
      <c r="K58" s="42"/>
    </row>
    <row r="59" spans="1:11" x14ac:dyDescent="0.25">
      <c r="A59" s="75" t="s">
        <v>65</v>
      </c>
      <c r="B59" s="75"/>
      <c r="C59" s="68">
        <f>+A19+A29+A40+A41+A42+A52+A53</f>
        <v>7</v>
      </c>
      <c r="D59" s="69" t="s">
        <v>71</v>
      </c>
      <c r="E59" s="1"/>
      <c r="F59" s="71">
        <f>+F60+F61</f>
        <v>345</v>
      </c>
      <c r="G59" s="73" t="s">
        <v>72</v>
      </c>
      <c r="J59" s="120">
        <f>+J10+J20+J30+J43+J54</f>
        <v>518000</v>
      </c>
    </row>
    <row r="60" spans="1:11" x14ac:dyDescent="0.25">
      <c r="A60" s="75" t="s">
        <v>66</v>
      </c>
      <c r="B60" s="75"/>
      <c r="C60" s="68">
        <f>+A10</f>
        <v>1</v>
      </c>
      <c r="D60" s="74" t="s">
        <v>70</v>
      </c>
      <c r="E60" s="74"/>
      <c r="F60" s="72">
        <f>+H10+H20+H30+H43+H54</f>
        <v>140</v>
      </c>
      <c r="G60" s="73"/>
      <c r="J60" s="121"/>
    </row>
    <row r="61" spans="1:11" x14ac:dyDescent="0.25">
      <c r="A61" s="75" t="s">
        <v>67</v>
      </c>
      <c r="B61" s="75"/>
      <c r="C61" s="68">
        <f>+A39</f>
        <v>1</v>
      </c>
      <c r="D61" s="74" t="s">
        <v>12</v>
      </c>
      <c r="E61" s="74"/>
      <c r="F61" s="72">
        <f>+I10+I20+I30+I43+I54</f>
        <v>205</v>
      </c>
      <c r="G61" s="73" t="s">
        <v>73</v>
      </c>
      <c r="J61" s="120">
        <f>+K11+K21+K31+K44+K55</f>
        <v>418000</v>
      </c>
    </row>
    <row r="62" spans="1:11" x14ac:dyDescent="0.25">
      <c r="A62" s="75" t="s">
        <v>68</v>
      </c>
      <c r="B62" s="75"/>
      <c r="C62" s="68">
        <v>0</v>
      </c>
      <c r="G62" s="73"/>
      <c r="J62" s="121"/>
    </row>
    <row r="63" spans="1:11" ht="15" customHeight="1" x14ac:dyDescent="0.25">
      <c r="A63" s="76" t="s">
        <v>69</v>
      </c>
      <c r="B63" s="76"/>
      <c r="C63" s="119">
        <f>+E10+E20+E30+E43+E54</f>
        <v>198</v>
      </c>
      <c r="G63" s="66" t="s">
        <v>74</v>
      </c>
      <c r="J63" s="122">
        <f>+J59+J61</f>
        <v>936000</v>
      </c>
      <c r="K63" s="122"/>
    </row>
    <row r="64" spans="1:11" x14ac:dyDescent="0.25">
      <c r="A64" s="76"/>
      <c r="B64" s="76"/>
      <c r="C64" s="119"/>
      <c r="G64" s="1"/>
      <c r="J64" s="121"/>
    </row>
    <row r="65" spans="3:3" x14ac:dyDescent="0.25">
      <c r="C65" s="67"/>
    </row>
  </sheetData>
  <mergeCells count="104">
    <mergeCell ref="C63:C64"/>
    <mergeCell ref="C50:C51"/>
    <mergeCell ref="H50:H51"/>
    <mergeCell ref="I50:I51"/>
    <mergeCell ref="G49:G51"/>
    <mergeCell ref="H49:I49"/>
    <mergeCell ref="J49:J51"/>
    <mergeCell ref="A56:G56"/>
    <mergeCell ref="A49:A51"/>
    <mergeCell ref="A55:G55"/>
    <mergeCell ref="J56:K56"/>
    <mergeCell ref="B49:C49"/>
    <mergeCell ref="B54:D54"/>
    <mergeCell ref="D49:D51"/>
    <mergeCell ref="E49:E51"/>
    <mergeCell ref="F49:F51"/>
    <mergeCell ref="A48:K48"/>
    <mergeCell ref="A21:G21"/>
    <mergeCell ref="A22:G22"/>
    <mergeCell ref="J22:K22"/>
    <mergeCell ref="H27:H28"/>
    <mergeCell ref="H36:I36"/>
    <mergeCell ref="J36:J38"/>
    <mergeCell ref="K36:K38"/>
    <mergeCell ref="B37:B38"/>
    <mergeCell ref="C37:C38"/>
    <mergeCell ref="H37:H38"/>
    <mergeCell ref="B43:D43"/>
    <mergeCell ref="A44:G44"/>
    <mergeCell ref="J45:K45"/>
    <mergeCell ref="A45:G45"/>
    <mergeCell ref="B26:C26"/>
    <mergeCell ref="E36:E38"/>
    <mergeCell ref="F36:F38"/>
    <mergeCell ref="G36:G38"/>
    <mergeCell ref="K49:K51"/>
    <mergeCell ref="B50:B51"/>
    <mergeCell ref="A1:K1"/>
    <mergeCell ref="A2:K2"/>
    <mergeCell ref="A3:K3"/>
    <mergeCell ref="A4:K4"/>
    <mergeCell ref="B17:B18"/>
    <mergeCell ref="C17:C18"/>
    <mergeCell ref="H17:H18"/>
    <mergeCell ref="I17:I18"/>
    <mergeCell ref="A15:K15"/>
    <mergeCell ref="A16:A18"/>
    <mergeCell ref="B16:C16"/>
    <mergeCell ref="D16:D18"/>
    <mergeCell ref="K16:K18"/>
    <mergeCell ref="E16:E18"/>
    <mergeCell ref="F16:F18"/>
    <mergeCell ref="G16:G18"/>
    <mergeCell ref="H16:I16"/>
    <mergeCell ref="J16:J18"/>
    <mergeCell ref="A6:A8"/>
    <mergeCell ref="B6:C6"/>
    <mergeCell ref="D6:D8"/>
    <mergeCell ref="E6:E8"/>
    <mergeCell ref="F6:F8"/>
    <mergeCell ref="G6:G8"/>
    <mergeCell ref="A35:K35"/>
    <mergeCell ref="A36:A38"/>
    <mergeCell ref="B36:C36"/>
    <mergeCell ref="B30:D30"/>
    <mergeCell ref="A14:K14"/>
    <mergeCell ref="A12:G12"/>
    <mergeCell ref="J12:K12"/>
    <mergeCell ref="A5:K5"/>
    <mergeCell ref="H6:I6"/>
    <mergeCell ref="J6:J8"/>
    <mergeCell ref="K6:K8"/>
    <mergeCell ref="B7:B8"/>
    <mergeCell ref="C7:C8"/>
    <mergeCell ref="H7:H8"/>
    <mergeCell ref="I7:I8"/>
    <mergeCell ref="B10:D10"/>
    <mergeCell ref="A11:G11"/>
    <mergeCell ref="B20:D20"/>
    <mergeCell ref="A26:A28"/>
    <mergeCell ref="D60:E60"/>
    <mergeCell ref="D61:E61"/>
    <mergeCell ref="A58:B58"/>
    <mergeCell ref="A59:B59"/>
    <mergeCell ref="A60:B60"/>
    <mergeCell ref="A61:B61"/>
    <mergeCell ref="A62:B62"/>
    <mergeCell ref="A63:B64"/>
    <mergeCell ref="A25:K25"/>
    <mergeCell ref="I37:I38"/>
    <mergeCell ref="D26:D28"/>
    <mergeCell ref="E26:E28"/>
    <mergeCell ref="F26:F28"/>
    <mergeCell ref="G26:G28"/>
    <mergeCell ref="H26:I26"/>
    <mergeCell ref="J26:J28"/>
    <mergeCell ref="K26:K28"/>
    <mergeCell ref="I27:I28"/>
    <mergeCell ref="A31:G31"/>
    <mergeCell ref="B27:B28"/>
    <mergeCell ref="C27:C28"/>
    <mergeCell ref="D36:D38"/>
    <mergeCell ref="A32:G32"/>
    <mergeCell ref="J32:K32"/>
  </mergeCells>
  <pageMargins left="0.70866141732283472" right="0.70866141732283472" top="0.4" bottom="0.23" header="0.31496062992125984" footer="0.19"/>
  <pageSetup scale="75" orientation="landscape" r:id="rId1"/>
  <rowBreaks count="1" manualBreakCount="1">
    <brk id="3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2018-06-21T19:07:57Z</cp:lastPrinted>
  <dcterms:created xsi:type="dcterms:W3CDTF">2015-11-30T18:04:44Z</dcterms:created>
  <dcterms:modified xsi:type="dcterms:W3CDTF">2018-06-22T13:08:36Z</dcterms:modified>
</cp:coreProperties>
</file>