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TRANSPARENCIA 2024/TRIMEST. JULIO-SEPTIEMBRE 2024/"/>
    </mc:Choice>
  </mc:AlternateContent>
  <xr:revisionPtr revIDLastSave="46" documentId="13_ncr:1_{164D377A-4A3F-40B4-B139-89E4C79FF920}" xr6:coauthVersionLast="47" xr6:coauthVersionMax="47" xr10:uidLastSave="{B290A7C3-6F2A-45D1-B7ED-FFBAECA52F59}"/>
  <bookViews>
    <workbookView xWindow="-120" yWindow="-120" windowWidth="29040" windowHeight="15720" activeTab="3" xr2:uid="{00000000-000D-0000-FFFF-FFFF00000000}"/>
  </bookViews>
  <sheets>
    <sheet name="JULIO" sheetId="2" r:id="rId1"/>
    <sheet name="AGOSTO" sheetId="3" r:id="rId2"/>
    <sheet name="SEPTIEMBRE" sheetId="4" r:id="rId3"/>
    <sheet name="JULIO-SEPT." sheetId="1" r:id="rId4"/>
  </sheets>
  <definedNames>
    <definedName name="_xlnm.Print_Area" localSheetId="1">AGOSTO!#REF!</definedName>
    <definedName name="_xlnm.Print_Area" localSheetId="0">JULIO!#REF!</definedName>
    <definedName name="_xlnm.Print_Area" localSheetId="3">'JULIO-SEPT.'!$A$1:$P$113</definedName>
    <definedName name="_xlnm.Print_Area" localSheetId="2">SEPTIEMBRE!#REF!</definedName>
    <definedName name="_xlnm.Print_Titles" localSheetId="1">AGOSTO!#REF!</definedName>
    <definedName name="_xlnm.Print_Titles" localSheetId="0">JULIO!#REF!</definedName>
    <definedName name="_xlnm.Print_Titles" localSheetId="3">'JULIO-SEPT.'!$1:$11</definedName>
    <definedName name="_xlnm.Print_Titles" localSheetId="2">SEPTIEMBRE!#REF!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4" i="3" l="1"/>
  <c r="N113" i="4"/>
  <c r="M113" i="4"/>
  <c r="L113" i="4"/>
  <c r="K113" i="4"/>
  <c r="K112" i="4"/>
  <c r="L112" i="4"/>
  <c r="M112" i="4"/>
  <c r="N112" i="4"/>
  <c r="O37" i="2"/>
  <c r="O45" i="2"/>
  <c r="M111" i="4" l="1"/>
  <c r="G80" i="3"/>
  <c r="M111" i="3" s="1"/>
  <c r="M111" i="2"/>
  <c r="N108" i="2"/>
  <c r="L109" i="2"/>
  <c r="M110" i="2"/>
  <c r="M109" i="2"/>
  <c r="F101" i="4"/>
  <c r="F101" i="3"/>
  <c r="K109" i="4"/>
  <c r="K108" i="4"/>
  <c r="O108" i="4" s="1"/>
  <c r="K114" i="4"/>
  <c r="M114" i="4"/>
  <c r="L114" i="4"/>
  <c r="L111" i="4"/>
  <c r="K111" i="4"/>
  <c r="M110" i="4"/>
  <c r="L110" i="4"/>
  <c r="K110" i="4"/>
  <c r="M109" i="4"/>
  <c r="L109" i="4"/>
  <c r="K108" i="3"/>
  <c r="O108" i="3" s="1"/>
  <c r="K58" i="4"/>
  <c r="L58" i="4"/>
  <c r="N101" i="4"/>
  <c r="M103" i="4"/>
  <c r="M102" i="4"/>
  <c r="M101" i="4"/>
  <c r="K93" i="4"/>
  <c r="L93" i="4"/>
  <c r="L101" i="4"/>
  <c r="K102" i="4"/>
  <c r="K101" i="4"/>
  <c r="K104" i="4"/>
  <c r="L103" i="4"/>
  <c r="K103" i="4"/>
  <c r="N102" i="4"/>
  <c r="L102" i="4"/>
  <c r="M104" i="4"/>
  <c r="K58" i="3"/>
  <c r="N102" i="3" s="1"/>
  <c r="L58" i="3"/>
  <c r="N101" i="3" s="1"/>
  <c r="K80" i="3"/>
  <c r="M102" i="3" s="1"/>
  <c r="K93" i="3"/>
  <c r="L93" i="3"/>
  <c r="L101" i="3"/>
  <c r="L102" i="3"/>
  <c r="K107" i="2"/>
  <c r="O107" i="2" s="1"/>
  <c r="O73" i="2"/>
  <c r="O72" i="2"/>
  <c r="O71" i="2"/>
  <c r="O70" i="2"/>
  <c r="O69" i="2"/>
  <c r="O68" i="2"/>
  <c r="N80" i="2"/>
  <c r="O57" i="2"/>
  <c r="O41" i="2"/>
  <c r="M46" i="2"/>
  <c r="M48" i="2" s="1"/>
  <c r="O91" i="2"/>
  <c r="O90" i="2"/>
  <c r="F101" i="2"/>
  <c r="F98" i="1" l="1"/>
  <c r="K111" i="2"/>
  <c r="O102" i="4"/>
  <c r="L104" i="4"/>
  <c r="O101" i="4"/>
  <c r="A56" i="1" l="1"/>
  <c r="A57" i="1"/>
  <c r="H57" i="1"/>
  <c r="I57" i="1"/>
  <c r="J57" i="1"/>
  <c r="K57" i="1"/>
  <c r="L57" i="1"/>
  <c r="M57" i="1"/>
  <c r="N57" i="1"/>
  <c r="G57" i="1"/>
  <c r="H56" i="1"/>
  <c r="I56" i="1"/>
  <c r="J56" i="1"/>
  <c r="K56" i="1"/>
  <c r="L56" i="1"/>
  <c r="M56" i="1"/>
  <c r="N56" i="1"/>
  <c r="G56" i="1"/>
  <c r="O57" i="4"/>
  <c r="H55" i="1"/>
  <c r="I55" i="1"/>
  <c r="J55" i="1"/>
  <c r="K55" i="1"/>
  <c r="L55" i="1"/>
  <c r="L58" i="1" s="1"/>
  <c r="N98" i="1" s="1"/>
  <c r="M55" i="1"/>
  <c r="N55" i="1"/>
  <c r="G55" i="1"/>
  <c r="O37" i="4"/>
  <c r="O39" i="4"/>
  <c r="O41" i="4"/>
  <c r="O43" i="4"/>
  <c r="J78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L76" i="1"/>
  <c r="M76" i="1"/>
  <c r="N76" i="1"/>
  <c r="L77" i="1"/>
  <c r="M77" i="1"/>
  <c r="N77" i="1"/>
  <c r="K67" i="1"/>
  <c r="K68" i="1"/>
  <c r="K69" i="1"/>
  <c r="K70" i="1"/>
  <c r="K71" i="1"/>
  <c r="K72" i="1"/>
  <c r="K73" i="1"/>
  <c r="K74" i="1"/>
  <c r="K75" i="1"/>
  <c r="K76" i="1"/>
  <c r="K77" i="1"/>
  <c r="K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H66" i="1"/>
  <c r="I66" i="1"/>
  <c r="G66" i="1"/>
  <c r="A67" i="1"/>
  <c r="A68" i="1"/>
  <c r="A69" i="1"/>
  <c r="A70" i="1"/>
  <c r="A71" i="1"/>
  <c r="A72" i="1"/>
  <c r="A73" i="1"/>
  <c r="A74" i="1"/>
  <c r="A75" i="1"/>
  <c r="A76" i="1"/>
  <c r="A77" i="1"/>
  <c r="A66" i="1"/>
  <c r="A80" i="2"/>
  <c r="M108" i="2" s="1"/>
  <c r="A80" i="3"/>
  <c r="A80" i="4"/>
  <c r="G80" i="4"/>
  <c r="I80" i="4"/>
  <c r="H80" i="4"/>
  <c r="K80" i="4"/>
  <c r="L80" i="4"/>
  <c r="M80" i="4"/>
  <c r="N80" i="4"/>
  <c r="O80" i="4"/>
  <c r="O71" i="4"/>
  <c r="O70" i="4"/>
  <c r="O69" i="4"/>
  <c r="O68" i="4"/>
  <c r="O75" i="4"/>
  <c r="O73" i="4"/>
  <c r="L73" i="4"/>
  <c r="O72" i="4"/>
  <c r="L72" i="4"/>
  <c r="O79" i="3"/>
  <c r="O78" i="3"/>
  <c r="O79" i="2"/>
  <c r="O78" i="2"/>
  <c r="O73" i="3"/>
  <c r="O71" i="3"/>
  <c r="O72" i="3"/>
  <c r="L72" i="3"/>
  <c r="O70" i="3"/>
  <c r="L70" i="3"/>
  <c r="K80" i="2"/>
  <c r="M102" i="2" s="1"/>
  <c r="G80" i="2"/>
  <c r="G88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N44" i="1"/>
  <c r="L45" i="1"/>
  <c r="M45" i="1"/>
  <c r="N45" i="1"/>
  <c r="K37" i="1"/>
  <c r="K38" i="1"/>
  <c r="K39" i="1"/>
  <c r="K40" i="1"/>
  <c r="K41" i="1"/>
  <c r="K42" i="1"/>
  <c r="K43" i="1"/>
  <c r="K44" i="1"/>
  <c r="K45" i="1"/>
  <c r="K36" i="1"/>
  <c r="I37" i="1"/>
  <c r="I38" i="1"/>
  <c r="I39" i="1"/>
  <c r="I40" i="1"/>
  <c r="I41" i="1"/>
  <c r="I42" i="1"/>
  <c r="I43" i="1"/>
  <c r="I44" i="1"/>
  <c r="I45" i="1"/>
  <c r="I36" i="1"/>
  <c r="H37" i="1"/>
  <c r="H38" i="1"/>
  <c r="H39" i="1"/>
  <c r="H40" i="1"/>
  <c r="H41" i="1"/>
  <c r="H42" i="1"/>
  <c r="H43" i="1"/>
  <c r="H44" i="1"/>
  <c r="H45" i="1"/>
  <c r="H36" i="1"/>
  <c r="G37" i="1"/>
  <c r="G38" i="1"/>
  <c r="G39" i="1"/>
  <c r="G40" i="1"/>
  <c r="G41" i="1"/>
  <c r="G42" i="1"/>
  <c r="G43" i="1"/>
  <c r="G44" i="1"/>
  <c r="G45" i="1"/>
  <c r="G36" i="1"/>
  <c r="A37" i="1"/>
  <c r="A38" i="1"/>
  <c r="A39" i="1"/>
  <c r="A40" i="1"/>
  <c r="A41" i="1"/>
  <c r="A42" i="1"/>
  <c r="A43" i="1"/>
  <c r="A44" i="1"/>
  <c r="A45" i="1"/>
  <c r="A36" i="1"/>
  <c r="G46" i="4"/>
  <c r="I46" i="4"/>
  <c r="H46" i="4"/>
  <c r="K46" i="4"/>
  <c r="L46" i="4"/>
  <c r="K46" i="2"/>
  <c r="K102" i="2" s="1"/>
  <c r="N46" i="3"/>
  <c r="N47" i="3" s="1"/>
  <c r="L46" i="3"/>
  <c r="K101" i="3" s="1"/>
  <c r="K46" i="3"/>
  <c r="K102" i="3" s="1"/>
  <c r="O102" i="3" s="1"/>
  <c r="M46" i="3"/>
  <c r="K112" i="3" s="1"/>
  <c r="N46" i="2"/>
  <c r="N47" i="2" s="1"/>
  <c r="L46" i="2"/>
  <c r="K101" i="2" s="1"/>
  <c r="J46" i="2"/>
  <c r="O45" i="4"/>
  <c r="O38" i="4"/>
  <c r="O40" i="4"/>
  <c r="O42" i="4"/>
  <c r="O44" i="4"/>
  <c r="O36" i="4"/>
  <c r="A46" i="4"/>
  <c r="J46" i="4"/>
  <c r="M46" i="4"/>
  <c r="N46" i="4"/>
  <c r="N47" i="4" s="1"/>
  <c r="O37" i="3"/>
  <c r="O38" i="3"/>
  <c r="O39" i="3"/>
  <c r="O40" i="3"/>
  <c r="O41" i="3"/>
  <c r="O42" i="3"/>
  <c r="O43" i="3"/>
  <c r="O44" i="3"/>
  <c r="O45" i="3"/>
  <c r="O36" i="3"/>
  <c r="O38" i="2"/>
  <c r="O39" i="2"/>
  <c r="O40" i="2"/>
  <c r="O42" i="2"/>
  <c r="O43" i="2"/>
  <c r="O44" i="2"/>
  <c r="O36" i="2"/>
  <c r="O79" i="4"/>
  <c r="O78" i="4"/>
  <c r="L79" i="4"/>
  <c r="L78" i="4"/>
  <c r="M80" i="3"/>
  <c r="M112" i="3" s="1"/>
  <c r="O74" i="3"/>
  <c r="O75" i="3"/>
  <c r="O76" i="3"/>
  <c r="O77" i="3"/>
  <c r="O68" i="3"/>
  <c r="L77" i="3"/>
  <c r="L75" i="1" s="1"/>
  <c r="L76" i="3"/>
  <c r="L74" i="1" s="1"/>
  <c r="L75" i="3"/>
  <c r="L73" i="1" s="1"/>
  <c r="L74" i="3"/>
  <c r="L72" i="1" s="1"/>
  <c r="L68" i="3"/>
  <c r="H80" i="3"/>
  <c r="I80" i="3"/>
  <c r="J80" i="3"/>
  <c r="N80" i="3"/>
  <c r="L73" i="2"/>
  <c r="L71" i="1" s="1"/>
  <c r="L72" i="2"/>
  <c r="L71" i="2"/>
  <c r="L69" i="1" s="1"/>
  <c r="L70" i="2"/>
  <c r="L69" i="2"/>
  <c r="L67" i="1" s="1"/>
  <c r="L68" i="2"/>
  <c r="H80" i="2"/>
  <c r="I80" i="2"/>
  <c r="J80" i="2"/>
  <c r="M80" i="2"/>
  <c r="N81" i="2"/>
  <c r="A89" i="1"/>
  <c r="A88" i="1"/>
  <c r="K46" i="1" l="1"/>
  <c r="K99" i="1" s="1"/>
  <c r="K58" i="1"/>
  <c r="N99" i="1" s="1"/>
  <c r="L46" i="1"/>
  <c r="K98" i="1" s="1"/>
  <c r="L68" i="1"/>
  <c r="L66" i="1"/>
  <c r="K105" i="1"/>
  <c r="O105" i="1" s="1"/>
  <c r="L70" i="1"/>
  <c r="L80" i="3"/>
  <c r="M101" i="3" s="1"/>
  <c r="O101" i="3" s="1"/>
  <c r="A91" i="1"/>
  <c r="L106" i="1" s="1"/>
  <c r="N81" i="3"/>
  <c r="M109" i="3"/>
  <c r="M110" i="3"/>
  <c r="O56" i="1"/>
  <c r="O69" i="1"/>
  <c r="M82" i="2"/>
  <c r="O70" i="1"/>
  <c r="O67" i="1"/>
  <c r="O75" i="1"/>
  <c r="O73" i="1"/>
  <c r="O68" i="1"/>
  <c r="O74" i="1"/>
  <c r="O55" i="1"/>
  <c r="O57" i="1"/>
  <c r="O77" i="1"/>
  <c r="O76" i="1"/>
  <c r="O71" i="1"/>
  <c r="N78" i="1"/>
  <c r="N79" i="1" s="1"/>
  <c r="A78" i="1"/>
  <c r="M106" i="1" s="1"/>
  <c r="O72" i="1"/>
  <c r="K78" i="1"/>
  <c r="M99" i="1" s="1"/>
  <c r="M78" i="1"/>
  <c r="M109" i="1" s="1"/>
  <c r="G78" i="1"/>
  <c r="M108" i="1" s="1"/>
  <c r="O66" i="1"/>
  <c r="I78" i="1"/>
  <c r="H78" i="1"/>
  <c r="O46" i="4"/>
  <c r="O80" i="3"/>
  <c r="O44" i="1"/>
  <c r="O40" i="1"/>
  <c r="O36" i="1"/>
  <c r="O46" i="2"/>
  <c r="O38" i="1"/>
  <c r="O42" i="1"/>
  <c r="O43" i="1"/>
  <c r="O37" i="1"/>
  <c r="O41" i="1"/>
  <c r="O45" i="1"/>
  <c r="O39" i="1"/>
  <c r="L80" i="2"/>
  <c r="M101" i="2" s="1"/>
  <c r="O81" i="2"/>
  <c r="O80" i="2"/>
  <c r="N82" i="2"/>
  <c r="M112" i="2" s="1"/>
  <c r="L78" i="1" l="1"/>
  <c r="M98" i="1" s="1"/>
  <c r="M107" i="1"/>
  <c r="M113" i="2"/>
  <c r="O78" i="1"/>
  <c r="O82" i="2"/>
  <c r="M103" i="2" s="1"/>
  <c r="M104" i="2" s="1"/>
  <c r="O91" i="4"/>
  <c r="O90" i="4"/>
  <c r="O87" i="1"/>
  <c r="H88" i="1"/>
  <c r="I88" i="1"/>
  <c r="K88" i="1"/>
  <c r="L88" i="1"/>
  <c r="M88" i="1"/>
  <c r="N88" i="1"/>
  <c r="G89" i="1"/>
  <c r="H89" i="1"/>
  <c r="I89" i="1"/>
  <c r="K89" i="1"/>
  <c r="L89" i="1"/>
  <c r="M89" i="1"/>
  <c r="N89" i="1"/>
  <c r="O90" i="1"/>
  <c r="O89" i="1" l="1"/>
  <c r="O88" i="1"/>
  <c r="L91" i="1"/>
  <c r="L98" i="1" s="1"/>
  <c r="O98" i="1" s="1"/>
  <c r="K91" i="1"/>
  <c r="L99" i="1" s="1"/>
  <c r="O99" i="1" s="1"/>
  <c r="M91" i="1"/>
  <c r="O92" i="4" l="1"/>
  <c r="A93" i="4"/>
  <c r="G93" i="4"/>
  <c r="H93" i="4"/>
  <c r="I93" i="4"/>
  <c r="J93" i="4"/>
  <c r="M93" i="4"/>
  <c r="M95" i="4" s="1"/>
  <c r="N93" i="4"/>
  <c r="O91" i="3"/>
  <c r="O90" i="3"/>
  <c r="O89" i="2"/>
  <c r="K58" i="2"/>
  <c r="N102" i="2" s="1"/>
  <c r="L58" i="2"/>
  <c r="N101" i="2" s="1"/>
  <c r="K93" i="2"/>
  <c r="L102" i="2" s="1"/>
  <c r="L93" i="2"/>
  <c r="L101" i="2" s="1"/>
  <c r="M93" i="2"/>
  <c r="M95" i="2" s="1"/>
  <c r="N93" i="2"/>
  <c r="D108" i="4"/>
  <c r="O89" i="4"/>
  <c r="N81" i="4"/>
  <c r="M82" i="4"/>
  <c r="J80" i="4"/>
  <c r="N58" i="4"/>
  <c r="M58" i="4"/>
  <c r="M60" i="4" s="1"/>
  <c r="J58" i="4"/>
  <c r="I58" i="4"/>
  <c r="H58" i="4"/>
  <c r="G58" i="4"/>
  <c r="N111" i="4" s="1"/>
  <c r="O111" i="4" s="1"/>
  <c r="A58" i="4"/>
  <c r="O56" i="4"/>
  <c r="O55" i="4"/>
  <c r="M48" i="4"/>
  <c r="D108" i="3"/>
  <c r="N93" i="3"/>
  <c r="M93" i="3"/>
  <c r="M95" i="3" s="1"/>
  <c r="L112" i="3" s="1"/>
  <c r="J93" i="3"/>
  <c r="I93" i="3"/>
  <c r="H93" i="3"/>
  <c r="G93" i="3"/>
  <c r="L111" i="3" s="1"/>
  <c r="A93" i="3"/>
  <c r="O92" i="3"/>
  <c r="O89" i="3"/>
  <c r="M82" i="3"/>
  <c r="N58" i="3"/>
  <c r="M58" i="3"/>
  <c r="M60" i="3" s="1"/>
  <c r="N112" i="3" s="1"/>
  <c r="J58" i="3"/>
  <c r="I58" i="3"/>
  <c r="H58" i="3"/>
  <c r="N110" i="3" s="1"/>
  <c r="G58" i="3"/>
  <c r="N111" i="3" s="1"/>
  <c r="A58" i="3"/>
  <c r="N109" i="3" s="1"/>
  <c r="O57" i="3"/>
  <c r="O56" i="3"/>
  <c r="O55" i="3"/>
  <c r="M48" i="3"/>
  <c r="J46" i="3"/>
  <c r="I46" i="3"/>
  <c r="H46" i="3"/>
  <c r="K110" i="3" s="1"/>
  <c r="G46" i="3"/>
  <c r="K111" i="3" s="1"/>
  <c r="A46" i="3"/>
  <c r="K109" i="3" s="1"/>
  <c r="D108" i="2"/>
  <c r="J93" i="2"/>
  <c r="I93" i="2"/>
  <c r="H93" i="2"/>
  <c r="G93" i="2"/>
  <c r="A93" i="2"/>
  <c r="L108" i="2" s="1"/>
  <c r="O92" i="2"/>
  <c r="N58" i="2"/>
  <c r="N59" i="2" s="1"/>
  <c r="M58" i="2"/>
  <c r="M60" i="2" s="1"/>
  <c r="N111" i="2" s="1"/>
  <c r="J58" i="2"/>
  <c r="I58" i="2"/>
  <c r="H58" i="2"/>
  <c r="N109" i="2" s="1"/>
  <c r="G58" i="2"/>
  <c r="N110" i="2" s="1"/>
  <c r="A58" i="2"/>
  <c r="O56" i="2"/>
  <c r="O55" i="2"/>
  <c r="O58" i="2" s="1"/>
  <c r="I46" i="2"/>
  <c r="H46" i="2"/>
  <c r="G46" i="2"/>
  <c r="K110" i="2" s="1"/>
  <c r="A46" i="2"/>
  <c r="D105" i="1"/>
  <c r="K109" i="2" l="1"/>
  <c r="N109" i="4"/>
  <c r="O109" i="4" s="1"/>
  <c r="F102" i="4"/>
  <c r="N59" i="4"/>
  <c r="O59" i="4" s="1"/>
  <c r="F106" i="4"/>
  <c r="F103" i="4"/>
  <c r="N110" i="4"/>
  <c r="O110" i="4" s="1"/>
  <c r="O111" i="3"/>
  <c r="F106" i="3"/>
  <c r="O112" i="3"/>
  <c r="L109" i="3"/>
  <c r="O109" i="3" s="1"/>
  <c r="F102" i="3"/>
  <c r="B120" i="3"/>
  <c r="L110" i="3"/>
  <c r="O110" i="3" s="1"/>
  <c r="F103" i="3"/>
  <c r="N59" i="3"/>
  <c r="O59" i="3" s="1"/>
  <c r="F105" i="3"/>
  <c r="O102" i="2"/>
  <c r="O109" i="2"/>
  <c r="N94" i="2"/>
  <c r="F106" i="2"/>
  <c r="F104" i="2"/>
  <c r="L110" i="2"/>
  <c r="O110" i="2" s="1"/>
  <c r="L111" i="2"/>
  <c r="O111" i="2" s="1"/>
  <c r="F105" i="2"/>
  <c r="F103" i="2"/>
  <c r="F102" i="2"/>
  <c r="K108" i="2"/>
  <c r="O108" i="2" s="1"/>
  <c r="F107" i="2"/>
  <c r="O101" i="2"/>
  <c r="O112" i="4"/>
  <c r="F105" i="4"/>
  <c r="F104" i="4"/>
  <c r="F104" i="3"/>
  <c r="N94" i="4"/>
  <c r="N94" i="3"/>
  <c r="O93" i="4"/>
  <c r="O58" i="4"/>
  <c r="O58" i="3"/>
  <c r="O46" i="3"/>
  <c r="O93" i="3"/>
  <c r="O93" i="2"/>
  <c r="N48" i="4"/>
  <c r="O47" i="4"/>
  <c r="O81" i="4"/>
  <c r="N48" i="3"/>
  <c r="K113" i="3" s="1"/>
  <c r="K114" i="3" s="1"/>
  <c r="O47" i="3"/>
  <c r="N82" i="3"/>
  <c r="M113" i="3" s="1"/>
  <c r="O81" i="3"/>
  <c r="O94" i="2"/>
  <c r="N95" i="2"/>
  <c r="L112" i="2" s="1"/>
  <c r="L113" i="2" s="1"/>
  <c r="O59" i="2"/>
  <c r="N60" i="2"/>
  <c r="O47" i="2"/>
  <c r="N48" i="2"/>
  <c r="K112" i="2" s="1"/>
  <c r="N60" i="4" l="1"/>
  <c r="O60" i="4"/>
  <c r="F100" i="1"/>
  <c r="F99" i="1"/>
  <c r="N60" i="3"/>
  <c r="O60" i="3"/>
  <c r="F107" i="3"/>
  <c r="M114" i="3"/>
  <c r="F101" i="1"/>
  <c r="K113" i="2"/>
  <c r="O95" i="2"/>
  <c r="F108" i="2"/>
  <c r="O94" i="4"/>
  <c r="F107" i="4"/>
  <c r="O94" i="3"/>
  <c r="O95" i="3" s="1"/>
  <c r="L103" i="3" s="1"/>
  <c r="L104" i="3" s="1"/>
  <c r="O48" i="4"/>
  <c r="N95" i="4"/>
  <c r="O95" i="4"/>
  <c r="N95" i="3"/>
  <c r="O82" i="4"/>
  <c r="O48" i="3"/>
  <c r="K103" i="3" s="1"/>
  <c r="K104" i="3" s="1"/>
  <c r="O82" i="3"/>
  <c r="M103" i="3" s="1"/>
  <c r="M104" i="3" s="1"/>
  <c r="N82" i="4"/>
  <c r="O48" i="2"/>
  <c r="O60" i="2"/>
  <c r="F100" i="4" l="1"/>
  <c r="N103" i="4"/>
  <c r="N104" i="4" s="1"/>
  <c r="O104" i="4" s="1"/>
  <c r="F108" i="3"/>
  <c r="L113" i="3"/>
  <c r="N103" i="3"/>
  <c r="N104" i="3" s="1"/>
  <c r="O104" i="3" s="1"/>
  <c r="N113" i="3"/>
  <c r="N114" i="3" s="1"/>
  <c r="F100" i="2"/>
  <c r="L103" i="2"/>
  <c r="L104" i="2" s="1"/>
  <c r="N103" i="2"/>
  <c r="N112" i="2"/>
  <c r="O113" i="4"/>
  <c r="O114" i="4" s="1"/>
  <c r="N114" i="4"/>
  <c r="K103" i="2"/>
  <c r="K104" i="2" s="1"/>
  <c r="N104" i="2"/>
  <c r="F100" i="3"/>
  <c r="N46" i="1"/>
  <c r="N47" i="1" s="1"/>
  <c r="M46" i="1"/>
  <c r="K109" i="1" s="1"/>
  <c r="J46" i="1"/>
  <c r="I46" i="1"/>
  <c r="H46" i="1"/>
  <c r="G46" i="1"/>
  <c r="K108" i="1" s="1"/>
  <c r="A46" i="1"/>
  <c r="K106" i="1" s="1"/>
  <c r="K107" i="1" l="1"/>
  <c r="O103" i="4"/>
  <c r="O103" i="3"/>
  <c r="L114" i="3"/>
  <c r="O113" i="3"/>
  <c r="O103" i="2"/>
  <c r="N113" i="2"/>
  <c r="O112" i="2"/>
  <c r="O113" i="2" s="1"/>
  <c r="O104" i="2"/>
  <c r="F108" i="4"/>
  <c r="O47" i="1"/>
  <c r="O46" i="1"/>
  <c r="N48" i="1"/>
  <c r="K110" i="1" s="1"/>
  <c r="K111" i="1" s="1"/>
  <c r="M48" i="1"/>
  <c r="O48" i="1" l="1"/>
  <c r="K100" i="1" s="1"/>
  <c r="K101" i="1" s="1"/>
  <c r="N58" i="1" l="1"/>
  <c r="M58" i="1"/>
  <c r="M60" i="1" s="1"/>
  <c r="J58" i="1"/>
  <c r="I58" i="1"/>
  <c r="H58" i="1"/>
  <c r="G58" i="1"/>
  <c r="N108" i="1" s="1"/>
  <c r="A58" i="1"/>
  <c r="N106" i="1" s="1"/>
  <c r="O106" i="1" s="1"/>
  <c r="N107" i="1" l="1"/>
  <c r="N59" i="1"/>
  <c r="O59" i="1" s="1"/>
  <c r="N109" i="1"/>
  <c r="O58" i="1"/>
  <c r="N60" i="1" l="1"/>
  <c r="N110" i="1" s="1"/>
  <c r="O60" i="1"/>
  <c r="N100" i="1" s="1"/>
  <c r="N91" i="1"/>
  <c r="J91" i="1"/>
  <c r="I91" i="1"/>
  <c r="H91" i="1"/>
  <c r="G91" i="1"/>
  <c r="L108" i="1" s="1"/>
  <c r="O108" i="1" s="1"/>
  <c r="L107" i="1" l="1"/>
  <c r="O107" i="1" s="1"/>
  <c r="F103" i="1"/>
  <c r="N92" i="1"/>
  <c r="F104" i="1" s="1"/>
  <c r="N101" i="1"/>
  <c r="N111" i="1"/>
  <c r="O91" i="1"/>
  <c r="M93" i="1"/>
  <c r="N93" i="1" l="1"/>
  <c r="L110" i="1" s="1"/>
  <c r="L109" i="1"/>
  <c r="O109" i="1" s="1"/>
  <c r="O92" i="1"/>
  <c r="O79" i="1"/>
  <c r="M80" i="1"/>
  <c r="F102" i="1" s="1"/>
  <c r="F105" i="1" s="1"/>
  <c r="L111" i="1" l="1"/>
  <c r="O93" i="1"/>
  <c r="L100" i="1" s="1"/>
  <c r="L101" i="1" s="1"/>
  <c r="O80" i="1"/>
  <c r="N80" i="1"/>
  <c r="M110" i="1" s="1"/>
  <c r="M100" i="1" l="1"/>
  <c r="F97" i="1"/>
  <c r="M111" i="1"/>
  <c r="O110" i="1"/>
  <c r="O111" i="1" s="1"/>
  <c r="M101" i="1" l="1"/>
  <c r="O101" i="1" s="1"/>
  <c r="O100" i="1"/>
</calcChain>
</file>

<file path=xl/sharedStrings.xml><?xml version="1.0" encoding="utf-8"?>
<sst xmlns="http://schemas.openxmlformats.org/spreadsheetml/2006/main" count="1121" uniqueCount="191">
  <si>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</si>
  <si>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</si>
  <si>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</si>
  <si>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</si>
  <si>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</si>
  <si>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</si>
  <si>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</si>
  <si>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</si>
  <si>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</si>
  <si>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</si>
  <si>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</si>
  <si>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</si>
  <si>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</si>
  <si>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COSTO TOTAL TALLER</t>
  </si>
  <si>
    <t>TECNICOS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</si>
  <si>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</si>
  <si>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</si>
  <si>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</si>
  <si>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</si>
  <si>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</si>
  <si>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</si>
  <si>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</si>
  <si>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>DEPARTAMENTO DE  PROTECCION AL MEDIO AMBIENTE Y RECURSOS NATURALES</t>
  </si>
  <si>
    <t>José A. Nova</t>
  </si>
  <si>
    <t xml:space="preserve">RESUMEN PROGRAMACIÓN </t>
  </si>
  <si>
    <t>TRANSFERENCIAS</t>
  </si>
  <si>
    <t>INSTALACIÓN PARCELAS DE VALIDACIÓN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</si>
  <si>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</si>
  <si>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</si>
  <si>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</si>
  <si>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</si>
  <si>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</si>
  <si>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</si>
  <si>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</si>
  <si>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</si>
  <si>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</si>
  <si>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</si>
  <si>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HORAS TRANSFE-RENCIA</t>
  </si>
  <si>
    <t>HORAS DE TRANSFERENCIA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</si>
  <si>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</si>
  <si>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</si>
  <si>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</si>
  <si>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</si>
  <si>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r>
      <rPr>
        <b/>
        <sz val="11"/>
        <rFont val="Cambria"/>
        <family val="1"/>
      </rPr>
      <t>Descripción: s</t>
    </r>
    <r>
      <rPr>
        <sz val="11"/>
        <rFont val="Cambria"/>
        <family val="1"/>
      </rPr>
      <t>e describe como un proceso mediante el cual se fortalecen los conocimientos de los técnicos extensionistas del Sistema Nacional de Investigaciones Agropecuarias y Forestales.</t>
    </r>
  </si>
  <si>
    <r>
      <rPr>
        <b/>
        <sz val="14"/>
        <rFont val="Cambria"/>
        <family val="1"/>
      </rPr>
      <t xml:space="preserve">Nombre del Proyecto: </t>
    </r>
    <r>
      <rPr>
        <sz val="14"/>
        <rFont val="Cambria"/>
        <family val="1"/>
      </rPr>
      <t xml:space="preserve"> Actualización para la Innovación Tecnológica y Competitividad Agroalimentaria en la Rep. Dominicana (Canasta Básica)</t>
    </r>
  </si>
  <si>
    <t>CÓDIGO SNIP: 14187</t>
  </si>
  <si>
    <t>PROGRAMACIÓN  DE ACTIVIDADES  PROYECTOS INVERSIÓN PÚBLICA</t>
  </si>
  <si>
    <t>ACTUALIZACIÓN PARA LA INNOVACIÓN TECNOLÓGICA Y COMPETITIVIDAD AGROALIMENTARIA Y  DE FOMENTO A LA EXPORTACIÓN EN LA REPÚBLICA DOMINICANA</t>
  </si>
  <si>
    <r>
      <t xml:space="preserve">Transferencia Tecnológica en el cultivo de </t>
    </r>
    <r>
      <rPr>
        <b/>
        <sz val="11"/>
        <rFont val="Cambria"/>
        <family val="1"/>
      </rPr>
      <t>HABICHUELAS</t>
    </r>
  </si>
  <si>
    <r>
      <t xml:space="preserve">Transferencia Tecnológica en el cultivo de </t>
    </r>
    <r>
      <rPr>
        <b/>
        <sz val="11"/>
        <rFont val="Cambria"/>
        <family val="1"/>
      </rPr>
      <t>MAIZ</t>
    </r>
  </si>
  <si>
    <t xml:space="preserve">PRESUPUESTO TOTAL </t>
  </si>
  <si>
    <t>DIVISIÓN DE PLANIFICACIÓN  Y  DESARROLLO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</si>
  <si>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</si>
  <si>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 xml:space="preserve">HORAS </t>
  </si>
  <si>
    <t xml:space="preserve">COSTO TOTAL </t>
  </si>
  <si>
    <t>DEPARTAMENTO DE ACCESO A LAS CIENCIAS MODERNAS</t>
  </si>
  <si>
    <r>
      <t xml:space="preserve">Transferencia Tecnológica en el cultivo de </t>
    </r>
    <r>
      <rPr>
        <b/>
        <sz val="11"/>
        <rFont val="Cambria"/>
        <family val="1"/>
      </rPr>
      <t>ARROZ</t>
    </r>
  </si>
  <si>
    <r>
      <t xml:space="preserve">Transferencia Tecnológica en el cultivo de </t>
    </r>
    <r>
      <rPr>
        <b/>
        <sz val="11"/>
        <rFont val="Cambria"/>
        <family val="1"/>
      </rPr>
      <t>BATATA</t>
    </r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</si>
  <si>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</si>
  <si>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r>
      <t xml:space="preserve">Transferencia Tecnológica en el cultivo de </t>
    </r>
    <r>
      <rPr>
        <b/>
        <sz val="11"/>
        <rFont val="Cambria"/>
        <family val="1"/>
      </rPr>
      <t>GUANDUL</t>
    </r>
  </si>
  <si>
    <t xml:space="preserve">Instalación dos parcelas de plátano </t>
  </si>
  <si>
    <t>Instalación dos parcelas de batata</t>
  </si>
  <si>
    <t>Instalación dos parcelas de guandul</t>
  </si>
  <si>
    <t>---</t>
  </si>
  <si>
    <t xml:space="preserve">COSTO TOTAL      (RD$) </t>
  </si>
  <si>
    <t>PRESUPUESTO TOTAL 2024 (RD$)</t>
  </si>
  <si>
    <t>COMBUSTIBLE</t>
  </si>
  <si>
    <t>VIATICOS</t>
  </si>
  <si>
    <t>VIATICO</t>
  </si>
  <si>
    <t>TRIMESTRE: JULIO-SEPTIEMBRE 2024</t>
  </si>
  <si>
    <t>META JULIO-SEPT.</t>
  </si>
  <si>
    <t>META JULIO</t>
  </si>
  <si>
    <t>MES:  JULIO 2024</t>
  </si>
  <si>
    <t>META  AGOSTO</t>
  </si>
  <si>
    <t>MES: AGOSTO 2024</t>
  </si>
  <si>
    <t>META SEPTIEMBRE</t>
  </si>
  <si>
    <t>MES:SEPTIEMBRE 2024</t>
  </si>
  <si>
    <t>META AÑO 2024</t>
  </si>
  <si>
    <t>Jose Cepeda</t>
  </si>
  <si>
    <t>Julio</t>
  </si>
  <si>
    <t>La Vega</t>
  </si>
  <si>
    <t>Agosto</t>
  </si>
  <si>
    <t>Johuan Santos Y Alexis Peguero</t>
  </si>
  <si>
    <t>Septiembre</t>
  </si>
  <si>
    <r>
      <t xml:space="preserve">Viajes de coordinacion e instalacion parcela demostrativa de </t>
    </r>
    <r>
      <rPr>
        <b/>
        <sz val="12"/>
        <rFont val="Cambria"/>
        <family val="1"/>
      </rPr>
      <t>AJI PICANTE</t>
    </r>
  </si>
  <si>
    <r>
      <t xml:space="preserve">Viaje de coordinacion e instalacion parcela demostrativa de </t>
    </r>
    <r>
      <rPr>
        <b/>
        <sz val="12"/>
        <rFont val="Cambria"/>
        <family val="1"/>
      </rPr>
      <t>AJI PICANTE</t>
    </r>
  </si>
  <si>
    <t>Johuan Santos y Mauricio Lopez</t>
  </si>
  <si>
    <t>Aji picante</t>
  </si>
  <si>
    <t>Un dia de campo en aji picante</t>
  </si>
  <si>
    <t>Un viaje seguimiento a parcela demostrativa de aji picante</t>
  </si>
  <si>
    <t>Atiles Peguero</t>
  </si>
  <si>
    <t>Seguimiento a parcela de pasto</t>
  </si>
  <si>
    <t>4 y 5 de julio</t>
  </si>
  <si>
    <t>Santiago Rodriguez</t>
  </si>
  <si>
    <t>Julio De Oleo</t>
  </si>
  <si>
    <t>Seguimiento a parcelas de Mango</t>
  </si>
  <si>
    <t>9 y 10 de julio</t>
  </si>
  <si>
    <t>Bahoruco</t>
  </si>
  <si>
    <t xml:space="preserve">Seguimiento a parcela de pasto </t>
  </si>
  <si>
    <t>11 y 12 de julio</t>
  </si>
  <si>
    <t>Las Matas/ San Juan</t>
  </si>
  <si>
    <t>Seguimiento a parcela de Mango</t>
  </si>
  <si>
    <t>16 y 17 de julio</t>
  </si>
  <si>
    <t>Pedernales</t>
  </si>
  <si>
    <t>Salomón Sosa</t>
  </si>
  <si>
    <t>Seguimiento a parcela de Aguacate</t>
  </si>
  <si>
    <t>18 y 19 de julio</t>
  </si>
  <si>
    <t>Paraiso/ Barahona</t>
  </si>
  <si>
    <t>Juan Valdez</t>
  </si>
  <si>
    <t>Seguimiento parcela de Yuca</t>
  </si>
  <si>
    <t>23 y 24 de julio</t>
  </si>
  <si>
    <t>Azua</t>
  </si>
  <si>
    <t>1 y 2 de agosto</t>
  </si>
  <si>
    <t>Tranferencia de tecnologías en Mango</t>
  </si>
  <si>
    <t>6 y 7 de agosto</t>
  </si>
  <si>
    <t>13 y 14 de agosto</t>
  </si>
  <si>
    <t>20 y 21 de agosto</t>
  </si>
  <si>
    <t>19 de agosto</t>
  </si>
  <si>
    <t>Seguimiento a parcela de leche y carne</t>
  </si>
  <si>
    <t>27 y 28 de agosto</t>
  </si>
  <si>
    <t>Bahoruro</t>
  </si>
  <si>
    <t>29 y 30 de agosto</t>
  </si>
  <si>
    <t>Transferencia de tecnología en pasto</t>
  </si>
  <si>
    <t>3 y 4 de septiembre</t>
  </si>
  <si>
    <t>10 y 11 de septiembre</t>
  </si>
  <si>
    <t>17 y 18 de septiembre</t>
  </si>
  <si>
    <t>19  de  septiembre</t>
  </si>
  <si>
    <t>24 y 25 de septiembre</t>
  </si>
  <si>
    <t>Miguel Angel Rodriguez</t>
  </si>
  <si>
    <t>Julio/Sep</t>
  </si>
  <si>
    <t>Tamayo y Galvan/Neyba, Barahona</t>
  </si>
  <si>
    <t>Victor Landa</t>
  </si>
  <si>
    <t>Higuey</t>
  </si>
  <si>
    <t>Juan Cedano</t>
  </si>
  <si>
    <t>San Juan</t>
  </si>
  <si>
    <t>Benjamin Toral</t>
  </si>
  <si>
    <r>
      <t xml:space="preserve">Transferencia Tecnológica en el cultivo de </t>
    </r>
    <r>
      <rPr>
        <b/>
        <sz val="11"/>
        <rFont val="Cambria"/>
        <family val="1"/>
      </rPr>
      <t>CAFÉ</t>
    </r>
  </si>
  <si>
    <t>Polo/Hondo Valle</t>
  </si>
  <si>
    <t>Instalación dos parcelas de Café</t>
  </si>
  <si>
    <t>Salon Sosa</t>
  </si>
  <si>
    <r>
      <t xml:space="preserve">Transferencia Tecnológica en el cultivo de </t>
    </r>
    <r>
      <rPr>
        <b/>
        <sz val="11"/>
        <rFont val="Cambria"/>
        <family val="1"/>
      </rPr>
      <t>AGUACATE</t>
    </r>
  </si>
  <si>
    <t>Hondo Valle, Elias Pina</t>
  </si>
  <si>
    <t>Salomon Sosa</t>
  </si>
  <si>
    <t>Instalación dos parcelas de aguacate</t>
  </si>
  <si>
    <t>10-11/07/2024</t>
  </si>
  <si>
    <r>
      <t>10/7/2024</t>
    </r>
    <r>
      <rPr>
        <sz val="11"/>
        <color theme="0"/>
        <rFont val="Cambria"/>
        <family val="1"/>
      </rPr>
      <t>.</t>
    </r>
  </si>
  <si>
    <r>
      <t xml:space="preserve">Visita al cultivo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>, donde se odservara el desarrollo del follaje y tuberizacion de las 4 variedades. Coordinacion de abono foliar</t>
    </r>
  </si>
  <si>
    <r>
      <t>Visita al cultivo de</t>
    </r>
    <r>
      <rPr>
        <b/>
        <sz val="11"/>
        <rFont val="Cambria"/>
        <family val="1"/>
      </rPr>
      <t xml:space="preserve"> batata</t>
    </r>
    <r>
      <rPr>
        <sz val="11"/>
        <rFont val="Cambria"/>
        <family val="1"/>
      </rPr>
      <t xml:space="preserve"> donde se cordinara la aplicación de beaveria bassiana, se observara el follaje de las 4 variedades y de cordinara la applicacion de abono foliar</t>
    </r>
  </si>
  <si>
    <t>Batey baigua, san rafael del yuma</t>
  </si>
  <si>
    <t>Las lagunas de nisibon, La altagracia</t>
  </si>
  <si>
    <r>
      <t xml:space="preserve">2da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con productores y tecnicos, donde se evauara el desarrollo de la variedad, problemas fitosanitarios, recomendaciones sobre panicula, la 3ra fertilizacion y evaluar la etapa de inicio panicula</t>
    </r>
  </si>
  <si>
    <r>
      <t>13/08/2024</t>
    </r>
    <r>
      <rPr>
        <sz val="11"/>
        <color theme="0"/>
        <rFont val="Cambria"/>
        <family val="1"/>
      </rPr>
      <t>.</t>
    </r>
  </si>
  <si>
    <t>3ra gira tecnica en el cultivo de Arroz con productores y tecnicos, para evaluar la floracion, chequear los problemas de barrenadores, hiede vivos, y helminthosporium orizae.</t>
  </si>
  <si>
    <r>
      <t>11/09/2024</t>
    </r>
    <r>
      <rPr>
        <sz val="11"/>
        <color theme="0"/>
        <rFont val="Cambria"/>
        <family val="1"/>
      </rPr>
      <t>.</t>
    </r>
  </si>
  <si>
    <r>
      <t xml:space="preserve">1era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variedad robusta con productores y tecnicos, donde se evaluara el desarrollo de la variedad, enfermedades, y se dejaran las recomendaciones para fertilizacion y control de plagas</t>
    </r>
  </si>
  <si>
    <r>
      <t xml:space="preserve">Visita al cultivo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 xml:space="preserve"> para observar el desarrollo de las cuatro variedades (follaje y tuberizacion), ademas de coordinar la aplicación de abono foliar + insecticida.</t>
    </r>
  </si>
  <si>
    <r>
      <t>Visita al cultivo de</t>
    </r>
    <r>
      <rPr>
        <b/>
        <sz val="11"/>
        <rFont val="Cambria"/>
        <family val="1"/>
      </rPr>
      <t xml:space="preserve"> batata</t>
    </r>
    <r>
      <rPr>
        <sz val="11"/>
        <rFont val="Cambria"/>
        <family val="1"/>
      </rPr>
      <t xml:space="preserve"> para inspeccionar el desarrollo de la tuberizacioon de las raices y coordinar la cosecha.</t>
    </r>
  </si>
  <si>
    <t>Paraiso, Barahona</t>
  </si>
  <si>
    <t>1-3/09/2024</t>
  </si>
  <si>
    <t>Alejandro Maria Nuñez</t>
  </si>
  <si>
    <r>
      <t xml:space="preserve">Visita de transferencia para capacitacion en el cultivo de </t>
    </r>
    <r>
      <rPr>
        <b/>
        <sz val="11"/>
        <rFont val="Cambria"/>
        <family val="1"/>
      </rPr>
      <t>cacao</t>
    </r>
    <r>
      <rPr>
        <sz val="11"/>
        <rFont val="Cambria"/>
        <family val="1"/>
      </rPr>
      <t>, sobre elaboracion de chocolate artesanal</t>
    </r>
  </si>
  <si>
    <r>
      <t xml:space="preserve">Transferencia Tecnológica en el cultivo de </t>
    </r>
    <r>
      <rPr>
        <b/>
        <sz val="11"/>
        <rFont val="Cambria"/>
        <family val="1"/>
      </rPr>
      <t>cacao</t>
    </r>
  </si>
  <si>
    <r>
      <t xml:space="preserve">Visita en el cultivo de </t>
    </r>
    <r>
      <rPr>
        <b/>
        <sz val="11"/>
        <rFont val="Cambria"/>
        <family val="1"/>
      </rPr>
      <t>BATATA</t>
    </r>
  </si>
  <si>
    <t>DPTO</t>
  </si>
  <si>
    <t>Agric. Competitiva</t>
  </si>
  <si>
    <t>Ciencias Modernas</t>
  </si>
  <si>
    <t>Podresza Rural</t>
  </si>
  <si>
    <t>Medio Amb. Y Rec. Nat.</t>
  </si>
  <si>
    <t>COMBUST.</t>
  </si>
  <si>
    <t>PROYECTOS</t>
  </si>
  <si>
    <t>PROGRAMACION JULIO 2024</t>
  </si>
  <si>
    <t>SEGUIMIENTO</t>
  </si>
  <si>
    <t>BENEFICIARIOS</t>
  </si>
  <si>
    <t>HORAS/ACTV.</t>
  </si>
  <si>
    <t>COSTO LOG.</t>
  </si>
  <si>
    <t xml:space="preserve"> COSTOFACIL.</t>
  </si>
  <si>
    <t>20-21/08/2024</t>
  </si>
  <si>
    <t>19-20/07/2024</t>
  </si>
  <si>
    <t>PROGRAMACION  INDICADORES JULIO 2024</t>
  </si>
  <si>
    <t>PROGRAMACION AGOSTO 2024</t>
  </si>
  <si>
    <t>PROGRAMACION  INDICADORES AGOSTO 2024</t>
  </si>
  <si>
    <t>PROGRAMACION SEPTIEMBRE 2024</t>
  </si>
  <si>
    <t>PROGRAMACION  INDICADORES SEPTIEMBRE 2024</t>
  </si>
  <si>
    <t>PROGRAMACION JULIO - SEPTIEMBRE 2024</t>
  </si>
  <si>
    <t>PROGRAMACION  INDICADORES JULIO - SEPTIEMBRE 2024</t>
  </si>
  <si>
    <t>Preparado por:</t>
  </si>
  <si>
    <t>Aprobado por:</t>
  </si>
  <si>
    <t>Ing. Carlos Ml. Sanquintin Beras</t>
  </si>
  <si>
    <t>Dra. Ana Maria Barcelo Larocca</t>
  </si>
  <si>
    <t>Enc. Div. de Planificacion y Desarrollo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</si>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</sst>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  <font>
      <sz val="8"/>
      <name val="Calibri"/>
      <family val="2"/>
      <scheme val="minor"/>
    </font>
    <font>
      <sz val="11"/>
      <color theme="0"/>
      <name val="Cambria"/>
      <family val="1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" fontId="5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10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43" fontId="11" fillId="2" borderId="16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3" fontId="7" fillId="2" borderId="1" xfId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4" fontId="5" fillId="0" borderId="1" xfId="0" quotePrefix="1" applyNumberFormat="1" applyFont="1" applyBorder="1" applyAlignment="1">
      <alignment horizontal="center" vertical="center"/>
    </xf>
    <xf numFmtId="4" fontId="0" fillId="0" borderId="0" xfId="0" applyNumberFormat="1"/>
    <xf numFmtId="0" fontId="5" fillId="2" borderId="1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/>
    </xf>
    <xf numFmtId="3" fontId="15" fillId="9" borderId="12" xfId="0" applyNumberFormat="1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3" fontId="15" fillId="9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4" fontId="15" fillId="9" borderId="12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0" fontId="7" fillId="11" borderId="20" xfId="0" applyFont="1" applyFill="1" applyBorder="1" applyAlignment="1">
      <alignment wrapText="1"/>
    </xf>
    <xf numFmtId="0" fontId="9" fillId="11" borderId="21" xfId="0" applyFont="1" applyFill="1" applyBorder="1" applyAlignment="1">
      <alignment horizontal="left" wrapText="1"/>
    </xf>
    <xf numFmtId="0" fontId="9" fillId="11" borderId="21" xfId="0" applyFont="1" applyFill="1" applyBorder="1" applyAlignment="1">
      <alignment wrapText="1"/>
    </xf>
    <xf numFmtId="4" fontId="9" fillId="11" borderId="22" xfId="0" applyNumberFormat="1" applyFont="1" applyFill="1" applyBorder="1" applyAlignment="1">
      <alignment horizontal="left" wrapText="1"/>
    </xf>
    <xf numFmtId="4" fontId="7" fillId="11" borderId="1" xfId="0" applyNumberFormat="1" applyFont="1" applyFill="1" applyBorder="1" applyAlignment="1">
      <alignment horizontal="left" wrapText="1"/>
    </xf>
    <xf numFmtId="0" fontId="7" fillId="11" borderId="23" xfId="0" applyFont="1" applyFill="1" applyBorder="1" applyAlignment="1">
      <alignment wrapText="1"/>
    </xf>
    <xf numFmtId="43" fontId="5" fillId="0" borderId="24" xfId="0" applyNumberFormat="1" applyFont="1" applyBorder="1" applyAlignment="1">
      <alignment horizontal="right" wrapText="1"/>
    </xf>
    <xf numFmtId="4" fontId="5" fillId="0" borderId="25" xfId="0" applyNumberFormat="1" applyFont="1" applyBorder="1" applyAlignment="1">
      <alignment horizontal="right" wrapText="1"/>
    </xf>
    <xf numFmtId="4" fontId="7" fillId="0" borderId="26" xfId="0" applyNumberFormat="1" applyFont="1" applyBorder="1" applyAlignment="1">
      <alignment horizontal="right" wrapText="1"/>
    </xf>
    <xf numFmtId="0" fontId="7" fillId="11" borderId="27" xfId="0" applyFont="1" applyFill="1" applyBorder="1" applyAlignment="1">
      <alignment horizontal="center" wrapText="1"/>
    </xf>
    <xf numFmtId="4" fontId="5" fillId="2" borderId="28" xfId="0" applyNumberFormat="1" applyFont="1" applyFill="1" applyBorder="1" applyAlignment="1">
      <alignment horizontal="right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7" fillId="0" borderId="30" xfId="0" applyNumberFormat="1" applyFont="1" applyBorder="1" applyAlignment="1">
      <alignment horizontal="right" wrapText="1"/>
    </xf>
    <xf numFmtId="0" fontId="7" fillId="11" borderId="31" xfId="0" applyFont="1" applyFill="1" applyBorder="1" applyAlignment="1">
      <alignment wrapText="1"/>
    </xf>
    <xf numFmtId="4" fontId="5" fillId="2" borderId="19" xfId="0" applyNumberFormat="1" applyFont="1" applyFill="1" applyBorder="1" applyAlignment="1">
      <alignment horizontal="right" vertical="center" wrapText="1"/>
    </xf>
    <xf numFmtId="4" fontId="5" fillId="2" borderId="32" xfId="0" applyNumberFormat="1" applyFont="1" applyFill="1" applyBorder="1" applyAlignment="1">
      <alignment horizontal="right" vertical="center" wrapText="1"/>
    </xf>
    <xf numFmtId="4" fontId="7" fillId="12" borderId="30" xfId="0" applyNumberFormat="1" applyFont="1" applyFill="1" applyBorder="1" applyAlignment="1">
      <alignment horizontal="right" wrapText="1"/>
    </xf>
    <xf numFmtId="0" fontId="7" fillId="11" borderId="33" xfId="0" applyFont="1" applyFill="1" applyBorder="1" applyAlignment="1">
      <alignment wrapText="1"/>
    </xf>
    <xf numFmtId="4" fontId="7" fillId="11" borderId="34" xfId="0" applyNumberFormat="1" applyFont="1" applyFill="1" applyBorder="1" applyAlignment="1">
      <alignment horizontal="right" vertical="center" wrapText="1"/>
    </xf>
    <xf numFmtId="4" fontId="7" fillId="11" borderId="35" xfId="0" applyNumberFormat="1" applyFont="1" applyFill="1" applyBorder="1" applyAlignment="1">
      <alignment horizontal="right" vertical="center" wrapText="1"/>
    </xf>
    <xf numFmtId="4" fontId="7" fillId="11" borderId="36" xfId="0" applyNumberFormat="1" applyFont="1" applyFill="1" applyBorder="1" applyAlignment="1">
      <alignment horizontal="right" wrapText="1"/>
    </xf>
    <xf numFmtId="0" fontId="7" fillId="11" borderId="23" xfId="0" applyFont="1" applyFill="1" applyBorder="1"/>
    <xf numFmtId="0" fontId="5" fillId="0" borderId="24" xfId="0" applyFont="1" applyBorder="1" applyAlignment="1">
      <alignment horizontal="right" wrapText="1"/>
    </xf>
    <xf numFmtId="164" fontId="5" fillId="0" borderId="24" xfId="0" applyNumberFormat="1" applyFont="1" applyBorder="1" applyAlignment="1">
      <alignment horizontal="right" wrapText="1"/>
    </xf>
    <xf numFmtId="3" fontId="5" fillId="0" borderId="25" xfId="0" applyNumberFormat="1" applyFont="1" applyBorder="1" applyAlignment="1">
      <alignment horizontal="right" wrapText="1"/>
    </xf>
    <xf numFmtId="3" fontId="7" fillId="0" borderId="26" xfId="0" applyNumberFormat="1" applyFont="1" applyBorder="1" applyAlignment="1">
      <alignment horizontal="right" wrapText="1"/>
    </xf>
    <xf numFmtId="0" fontId="7" fillId="11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right" vertical="center" wrapText="1"/>
    </xf>
    <xf numFmtId="164" fontId="5" fillId="2" borderId="28" xfId="0" applyNumberFormat="1" applyFont="1" applyFill="1" applyBorder="1" applyAlignment="1">
      <alignment horizontal="right" vertical="center" wrapText="1"/>
    </xf>
    <xf numFmtId="3" fontId="5" fillId="2" borderId="29" xfId="0" applyNumberFormat="1" applyFont="1" applyFill="1" applyBorder="1" applyAlignment="1">
      <alignment horizontal="right" vertical="center" wrapText="1"/>
    </xf>
    <xf numFmtId="43" fontId="5" fillId="2" borderId="28" xfId="1" applyFont="1" applyFill="1" applyBorder="1" applyAlignment="1">
      <alignment horizontal="right" vertical="center" wrapText="1"/>
    </xf>
    <xf numFmtId="43" fontId="5" fillId="2" borderId="19" xfId="1" applyFont="1" applyFill="1" applyBorder="1" applyAlignment="1">
      <alignment horizontal="right" vertical="center" wrapText="1"/>
    </xf>
    <xf numFmtId="3" fontId="7" fillId="11" borderId="34" xfId="0" applyNumberFormat="1" applyFont="1" applyFill="1" applyBorder="1" applyAlignment="1">
      <alignment horizontal="right" vertical="center" wrapText="1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6" name="Picture 1" descr="Logo CONIAF">
          <a:extLst>
            <a:ext uri="{FF2B5EF4-FFF2-40B4-BE49-F238E27FC236}">
              <a16:creationId xmlns:a16="http://schemas.microsoft.com/office/drawing/2014/main" id="{B8A44EAF-E0D6-4337-9206-1D7B231B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314761E-D18E-493E-A602-90EFFFCE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A5027CC3-1A54-42C8-930B-25AEB025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topLeftCell="A52" zoomScale="80" zoomScaleNormal="80" workbookViewId="0">
      <selection activeCell="F100" sqref="F100:G107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0" width="19.85546875" customWidth="1"/>
    <col min="11" max="12" width="15.5703125" customWidth="1"/>
    <col min="13" max="13" width="15" customWidth="1"/>
    <col min="14" max="14" width="17.7109375" customWidth="1"/>
    <col min="15" max="15" width="13.140625" customWidth="1"/>
  </cols>
  <sheetData>
    <row r="1" spans="1:15" ht="18" x14ac:dyDescent="0.2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spans="1:15" ht="15.75" x14ac:dyDescent="0.25">
      <c r="A4" s="171" t="s">
        <v>51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67" t="s">
        <v>46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68" t="s">
        <v>47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35"/>
    </row>
    <row r="9" spans="1:15" ht="18" customHeight="1" x14ac:dyDescent="0.25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72" t="s">
        <v>72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69" t="s">
        <v>44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4"/>
    </row>
    <row r="14" spans="1:15" ht="15.75" customHeight="1" x14ac:dyDescent="0.25">
      <c r="A14" s="170" t="s">
        <v>45</v>
      </c>
      <c r="B14" s="170"/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53" t="s">
        <v>42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spans="1:15" x14ac:dyDescent="0.25">
      <c r="A18" s="153" t="s">
        <v>41</v>
      </c>
      <c r="B18" s="153"/>
      <c r="C18" s="153"/>
      <c r="D18" s="153"/>
      <c r="E18" s="153"/>
      <c r="F18" s="15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53" t="s">
        <v>52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53" t="s">
        <v>43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53" t="s">
        <v>4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55" t="s">
        <v>6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  <row r="33" spans="1:16" ht="27" customHeight="1" thickBot="1" x14ac:dyDescent="0.3">
      <c r="A33" s="156" t="s">
        <v>7</v>
      </c>
      <c r="B33" s="158" t="s">
        <v>8</v>
      </c>
      <c r="C33" s="159"/>
      <c r="D33" s="162" t="s">
        <v>9</v>
      </c>
      <c r="E33" s="162" t="s">
        <v>10</v>
      </c>
      <c r="F33" s="162" t="s">
        <v>11</v>
      </c>
      <c r="G33" s="162" t="s">
        <v>37</v>
      </c>
      <c r="H33" s="158" t="s">
        <v>33</v>
      </c>
      <c r="I33" s="159"/>
      <c r="J33" s="162" t="s">
        <v>65</v>
      </c>
      <c r="K33" s="72"/>
      <c r="L33" s="72"/>
      <c r="M33" s="162" t="s">
        <v>12</v>
      </c>
      <c r="N33" s="162" t="s">
        <v>36</v>
      </c>
      <c r="O33" s="174" t="s">
        <v>13</v>
      </c>
    </row>
    <row r="34" spans="1:16" ht="0.75" customHeight="1" thickBot="1" x14ac:dyDescent="0.3">
      <c r="A34" s="157"/>
      <c r="B34" s="160"/>
      <c r="C34" s="161"/>
      <c r="D34" s="163"/>
      <c r="E34" s="163"/>
      <c r="F34" s="163"/>
      <c r="G34" s="180"/>
      <c r="H34" s="74" t="s">
        <v>14</v>
      </c>
      <c r="I34" s="75"/>
      <c r="J34" s="164"/>
      <c r="K34" s="76"/>
      <c r="L34" s="76"/>
      <c r="M34" s="164"/>
      <c r="N34" s="163"/>
      <c r="O34" s="175"/>
    </row>
    <row r="35" spans="1:16" ht="26.25" customHeight="1" thickBot="1" x14ac:dyDescent="0.3">
      <c r="A35" s="157"/>
      <c r="B35" s="72" t="s">
        <v>15</v>
      </c>
      <c r="C35" s="71" t="s">
        <v>16</v>
      </c>
      <c r="D35" s="163"/>
      <c r="E35" s="163"/>
      <c r="F35" s="163"/>
      <c r="G35" s="181"/>
      <c r="H35" s="77" t="s">
        <v>34</v>
      </c>
      <c r="I35" s="73" t="s">
        <v>35</v>
      </c>
      <c r="J35" s="164"/>
      <c r="K35" s="73" t="s">
        <v>66</v>
      </c>
      <c r="L35" s="73" t="s">
        <v>67</v>
      </c>
      <c r="M35" s="164"/>
      <c r="N35" s="173"/>
      <c r="O35" s="176"/>
    </row>
    <row r="36" spans="1:16" ht="57.75" hidden="1" thickBot="1" x14ac:dyDescent="0.3">
      <c r="A36" s="18">
        <v>0</v>
      </c>
      <c r="B36" s="56" t="s">
        <v>128</v>
      </c>
      <c r="C36" s="56" t="s">
        <v>58</v>
      </c>
      <c r="D36" s="56" t="s">
        <v>32</v>
      </c>
      <c r="E36" s="63" t="s">
        <v>129</v>
      </c>
      <c r="F36" s="56" t="s">
        <v>130</v>
      </c>
      <c r="G36" s="58"/>
      <c r="H36" s="58"/>
      <c r="I36" s="58"/>
      <c r="J36" s="62">
        <v>54168</v>
      </c>
      <c r="K36" s="62"/>
      <c r="L36" s="62"/>
      <c r="M36" s="62"/>
      <c r="N36" s="62"/>
      <c r="O36" s="62">
        <f>SUM(M36:N36)</f>
        <v>0</v>
      </c>
    </row>
    <row r="37" spans="1:16" ht="57.75" thickBot="1" x14ac:dyDescent="0.3">
      <c r="A37" s="18">
        <v>1</v>
      </c>
      <c r="B37" s="56" t="s">
        <v>128</v>
      </c>
      <c r="C37" s="56" t="s">
        <v>60</v>
      </c>
      <c r="D37" s="56" t="s">
        <v>32</v>
      </c>
      <c r="E37" s="63" t="s">
        <v>79</v>
      </c>
      <c r="F37" s="56" t="s">
        <v>130</v>
      </c>
      <c r="G37" s="58">
        <v>8</v>
      </c>
      <c r="H37" s="58">
        <v>8</v>
      </c>
      <c r="I37" s="58">
        <v>2</v>
      </c>
      <c r="J37" s="68" t="s">
        <v>63</v>
      </c>
      <c r="K37" s="68">
        <v>5500</v>
      </c>
      <c r="L37" s="68">
        <v>12500</v>
      </c>
      <c r="M37" s="62">
        <v>43768</v>
      </c>
      <c r="N37" s="62">
        <v>10400</v>
      </c>
      <c r="O37" s="62">
        <f>SUM(M37:N37)</f>
        <v>54168</v>
      </c>
      <c r="P37" s="102"/>
    </row>
    <row r="38" spans="1:16" ht="43.5" hidden="1" thickBot="1" x14ac:dyDescent="0.3">
      <c r="A38" s="18">
        <v>0</v>
      </c>
      <c r="B38" s="56" t="s">
        <v>131</v>
      </c>
      <c r="C38" s="56" t="s">
        <v>57</v>
      </c>
      <c r="D38" s="56" t="s">
        <v>32</v>
      </c>
      <c r="E38" s="63" t="s">
        <v>79</v>
      </c>
      <c r="F38" s="56" t="s">
        <v>132</v>
      </c>
      <c r="G38" s="58"/>
      <c r="H38" s="58"/>
      <c r="I38" s="58"/>
      <c r="J38" s="62"/>
      <c r="K38" s="62"/>
      <c r="L38" s="62"/>
      <c r="M38" s="62"/>
      <c r="N38" s="62"/>
      <c r="O38" s="62">
        <f t="shared" ref="O38:O44" si="0">SUM(M38:N38)</f>
        <v>0</v>
      </c>
    </row>
    <row r="39" spans="1:16" ht="43.5" hidden="1" thickBot="1" x14ac:dyDescent="0.3">
      <c r="A39" s="18">
        <v>0</v>
      </c>
      <c r="B39" s="56" t="s">
        <v>131</v>
      </c>
      <c r="C39" s="56" t="s">
        <v>61</v>
      </c>
      <c r="D39" s="56" t="s">
        <v>32</v>
      </c>
      <c r="E39" s="63" t="s">
        <v>79</v>
      </c>
      <c r="F39" s="56" t="s">
        <v>132</v>
      </c>
      <c r="G39" s="58"/>
      <c r="H39" s="58"/>
      <c r="I39" s="58"/>
      <c r="J39" s="68"/>
      <c r="K39" s="68"/>
      <c r="L39" s="68"/>
      <c r="M39" s="62"/>
      <c r="N39" s="62"/>
      <c r="O39" s="62">
        <f t="shared" si="0"/>
        <v>0</v>
      </c>
    </row>
    <row r="40" spans="1:16" ht="43.5" hidden="1" thickBot="1" x14ac:dyDescent="0.3">
      <c r="A40" s="18">
        <v>0</v>
      </c>
      <c r="B40" s="56" t="s">
        <v>133</v>
      </c>
      <c r="C40" s="56" t="s">
        <v>59</v>
      </c>
      <c r="D40" s="56" t="s">
        <v>32</v>
      </c>
      <c r="E40" s="63" t="s">
        <v>79</v>
      </c>
      <c r="F40" s="56" t="s">
        <v>134</v>
      </c>
      <c r="G40" s="58"/>
      <c r="H40" s="58"/>
      <c r="I40" s="58"/>
      <c r="J40" s="62">
        <v>68533</v>
      </c>
      <c r="K40" s="62"/>
      <c r="L40" s="62"/>
      <c r="M40" s="62"/>
      <c r="N40" s="62"/>
      <c r="O40" s="62">
        <f t="shared" si="0"/>
        <v>0</v>
      </c>
    </row>
    <row r="41" spans="1:16" ht="43.5" thickBot="1" x14ac:dyDescent="0.3">
      <c r="A41" s="18">
        <v>1</v>
      </c>
      <c r="B41" s="56" t="s">
        <v>133</v>
      </c>
      <c r="C41" s="56" t="s">
        <v>62</v>
      </c>
      <c r="D41" s="56" t="s">
        <v>32</v>
      </c>
      <c r="E41" s="63" t="s">
        <v>79</v>
      </c>
      <c r="F41" s="56" t="s">
        <v>134</v>
      </c>
      <c r="G41" s="58">
        <v>8</v>
      </c>
      <c r="H41" s="58">
        <v>6</v>
      </c>
      <c r="I41" s="58">
        <v>2</v>
      </c>
      <c r="J41" s="62"/>
      <c r="K41" s="62">
        <v>5500</v>
      </c>
      <c r="L41" s="62">
        <v>12500</v>
      </c>
      <c r="M41" s="62">
        <v>58133</v>
      </c>
      <c r="N41" s="62">
        <v>10400</v>
      </c>
      <c r="O41" s="62">
        <f>SUM(M41:N41)</f>
        <v>68533</v>
      </c>
      <c r="P41" s="102"/>
    </row>
    <row r="42" spans="1:16" ht="43.5" hidden="1" thickBot="1" x14ac:dyDescent="0.3">
      <c r="A42" s="18">
        <v>0</v>
      </c>
      <c r="B42" s="56" t="s">
        <v>135</v>
      </c>
      <c r="C42" s="56" t="s">
        <v>136</v>
      </c>
      <c r="D42" s="56" t="s">
        <v>32</v>
      </c>
      <c r="E42" s="63" t="s">
        <v>79</v>
      </c>
      <c r="F42" s="56" t="s">
        <v>137</v>
      </c>
      <c r="G42" s="58"/>
      <c r="H42" s="58"/>
      <c r="I42" s="58"/>
      <c r="J42" s="62"/>
      <c r="K42" s="62"/>
      <c r="L42" s="62"/>
      <c r="M42" s="62"/>
      <c r="N42" s="62"/>
      <c r="O42" s="62">
        <f t="shared" si="0"/>
        <v>0</v>
      </c>
    </row>
    <row r="43" spans="1:16" ht="44.25" hidden="1" customHeight="1" thickBot="1" x14ac:dyDescent="0.3">
      <c r="A43" s="18">
        <v>0</v>
      </c>
      <c r="B43" s="56" t="s">
        <v>135</v>
      </c>
      <c r="C43" s="56" t="s">
        <v>138</v>
      </c>
      <c r="D43" s="56" t="s">
        <v>32</v>
      </c>
      <c r="E43" s="63" t="s">
        <v>79</v>
      </c>
      <c r="F43" s="56" t="s">
        <v>137</v>
      </c>
      <c r="G43" s="58"/>
      <c r="H43" s="58"/>
      <c r="I43" s="58"/>
      <c r="J43" s="62"/>
      <c r="K43" s="62"/>
      <c r="L43" s="62"/>
      <c r="M43" s="62"/>
      <c r="N43" s="62"/>
      <c r="O43" s="62">
        <f t="shared" si="0"/>
        <v>0</v>
      </c>
    </row>
    <row r="44" spans="1:16" ht="43.5" hidden="1" thickBot="1" x14ac:dyDescent="0.3">
      <c r="A44" s="18">
        <v>0</v>
      </c>
      <c r="B44" s="56" t="s">
        <v>139</v>
      </c>
      <c r="C44" s="56" t="s">
        <v>140</v>
      </c>
      <c r="D44" s="56" t="s">
        <v>32</v>
      </c>
      <c r="E44" s="63" t="s">
        <v>79</v>
      </c>
      <c r="F44" s="56" t="s">
        <v>141</v>
      </c>
      <c r="G44" s="58"/>
      <c r="H44" s="58"/>
      <c r="I44" s="58"/>
      <c r="J44" s="62">
        <v>116678</v>
      </c>
      <c r="K44" s="62"/>
      <c r="L44" s="62"/>
      <c r="M44" s="62"/>
      <c r="N44" s="62"/>
      <c r="O44" s="62">
        <f t="shared" si="0"/>
        <v>0</v>
      </c>
    </row>
    <row r="45" spans="1:16" ht="40.5" customHeight="1" thickBot="1" x14ac:dyDescent="0.3">
      <c r="A45" s="18">
        <v>1</v>
      </c>
      <c r="B45" s="56" t="s">
        <v>142</v>
      </c>
      <c r="C45" s="56" t="s">
        <v>143</v>
      </c>
      <c r="D45" s="56" t="s">
        <v>32</v>
      </c>
      <c r="E45" s="63" t="s">
        <v>79</v>
      </c>
      <c r="F45" s="56" t="s">
        <v>141</v>
      </c>
      <c r="G45" s="58">
        <v>16</v>
      </c>
      <c r="H45" s="58">
        <v>6</v>
      </c>
      <c r="I45" s="58">
        <v>2</v>
      </c>
      <c r="J45" s="68"/>
      <c r="K45" s="68">
        <v>5500</v>
      </c>
      <c r="L45" s="68">
        <v>12500</v>
      </c>
      <c r="M45" s="62">
        <v>94278</v>
      </c>
      <c r="N45" s="62">
        <v>22400</v>
      </c>
      <c r="O45" s="62">
        <f>SUM(M45:N45)</f>
        <v>116678</v>
      </c>
      <c r="P45" s="102"/>
    </row>
    <row r="46" spans="1:16" ht="15.75" customHeight="1" thickBot="1" x14ac:dyDescent="0.3">
      <c r="A46" s="19">
        <f>SUM(A36:A45)</f>
        <v>3</v>
      </c>
      <c r="B46" s="177" t="s">
        <v>17</v>
      </c>
      <c r="C46" s="177"/>
      <c r="D46" s="177"/>
      <c r="E46" s="177"/>
      <c r="F46" s="177"/>
      <c r="G46" s="7">
        <f t="shared" ref="G46:I46" si="1">SUM(G36:G45)</f>
        <v>32</v>
      </c>
      <c r="H46" s="7">
        <f t="shared" si="1"/>
        <v>20</v>
      </c>
      <c r="I46" s="7">
        <f t="shared" si="1"/>
        <v>6</v>
      </c>
      <c r="J46" s="61">
        <f t="shared" ref="J46:O46" si="2">SUM(J36:J45)</f>
        <v>239379</v>
      </c>
      <c r="K46" s="61">
        <f t="shared" si="2"/>
        <v>16500</v>
      </c>
      <c r="L46" s="61">
        <f t="shared" si="2"/>
        <v>37500</v>
      </c>
      <c r="M46" s="22">
        <f>SUM(M36:M45)</f>
        <v>196179</v>
      </c>
      <c r="N46" s="22">
        <f t="shared" si="2"/>
        <v>43200</v>
      </c>
      <c r="O46" s="22">
        <f t="shared" si="2"/>
        <v>239379</v>
      </c>
      <c r="P46" s="69" t="s">
        <v>20</v>
      </c>
    </row>
    <row r="47" spans="1:16" ht="15.75" customHeight="1" thickBot="1" x14ac:dyDescent="0.3">
      <c r="A47" s="178" t="s">
        <v>18</v>
      </c>
      <c r="B47" s="179"/>
      <c r="C47" s="179"/>
      <c r="D47" s="179"/>
      <c r="E47" s="179"/>
      <c r="F47" s="179"/>
      <c r="G47" s="179"/>
      <c r="H47" s="64"/>
      <c r="I47" s="64"/>
      <c r="J47" s="65"/>
      <c r="K47" s="65"/>
      <c r="L47" s="65"/>
      <c r="M47" s="22">
        <v>0</v>
      </c>
      <c r="N47" s="22">
        <f>N46*-0.1</f>
        <v>-4320</v>
      </c>
      <c r="O47" s="22">
        <f>N47</f>
        <v>-4320</v>
      </c>
    </row>
    <row r="48" spans="1:16" ht="15.75" customHeight="1" thickBot="1" x14ac:dyDescent="0.3">
      <c r="A48" s="177" t="s">
        <v>19</v>
      </c>
      <c r="B48" s="177"/>
      <c r="C48" s="177"/>
      <c r="D48" s="177"/>
      <c r="E48" s="177"/>
      <c r="F48" s="177"/>
      <c r="G48" s="177"/>
      <c r="H48" s="66"/>
      <c r="I48" s="66"/>
      <c r="J48" s="67"/>
      <c r="K48" s="67"/>
      <c r="L48" s="67"/>
      <c r="M48" s="22">
        <f>SUM(M46:M47)</f>
        <v>196179</v>
      </c>
      <c r="N48" s="22">
        <f>SUM(N46:N47)</f>
        <v>38880</v>
      </c>
      <c r="O48" s="22">
        <f>O47+O46</f>
        <v>235059</v>
      </c>
    </row>
    <row r="49" spans="1:15" x14ac:dyDescent="0.25">
      <c r="A49" s="40"/>
      <c r="B49" s="40"/>
      <c r="C49" s="40"/>
      <c r="D49" s="40"/>
      <c r="E49" s="40"/>
      <c r="F49" s="40"/>
      <c r="G49" s="40"/>
      <c r="H49" s="41"/>
      <c r="I49" s="41"/>
      <c r="J49" s="42"/>
      <c r="K49" s="42"/>
      <c r="L49" s="42"/>
      <c r="M49" s="42"/>
      <c r="N49" s="42"/>
      <c r="O49" s="43"/>
    </row>
    <row r="50" spans="1:15" x14ac:dyDescent="0.25">
      <c r="A50" s="40"/>
      <c r="B50" s="40"/>
      <c r="C50" s="40"/>
      <c r="D50" s="40"/>
      <c r="E50" s="40"/>
      <c r="F50" s="40"/>
      <c r="G50" s="40"/>
      <c r="H50" s="41"/>
      <c r="I50" s="41"/>
      <c r="J50" s="42"/>
      <c r="K50" s="42"/>
      <c r="L50" s="42"/>
      <c r="M50" s="42"/>
      <c r="N50" s="42"/>
      <c r="O50" s="43"/>
    </row>
    <row r="51" spans="1:15" ht="15.75" thickBot="1" x14ac:dyDescent="0.3">
      <c r="A51" s="149" t="s">
        <v>22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44"/>
      <c r="O51" s="44"/>
    </row>
    <row r="52" spans="1:15" ht="24.75" customHeight="1" thickBot="1" x14ac:dyDescent="0.3">
      <c r="A52" s="156" t="s">
        <v>7</v>
      </c>
      <c r="B52" s="158" t="s">
        <v>8</v>
      </c>
      <c r="C52" s="159"/>
      <c r="D52" s="162" t="s">
        <v>9</v>
      </c>
      <c r="E52" s="162" t="s">
        <v>10</v>
      </c>
      <c r="F52" s="162" t="s">
        <v>11</v>
      </c>
      <c r="G52" s="162" t="s">
        <v>37</v>
      </c>
      <c r="H52" s="156" t="s">
        <v>33</v>
      </c>
      <c r="I52" s="156"/>
      <c r="J52" s="162" t="s">
        <v>65</v>
      </c>
      <c r="K52" s="72"/>
      <c r="L52" s="72"/>
      <c r="M52" s="162" t="s">
        <v>12</v>
      </c>
      <c r="N52" s="162" t="s">
        <v>36</v>
      </c>
      <c r="O52" s="174" t="s">
        <v>13</v>
      </c>
    </row>
    <row r="53" spans="1:15" ht="3.75" customHeight="1" thickBot="1" x14ac:dyDescent="0.3">
      <c r="A53" s="157"/>
      <c r="B53" s="160"/>
      <c r="C53" s="161"/>
      <c r="D53" s="163"/>
      <c r="E53" s="163"/>
      <c r="F53" s="163"/>
      <c r="G53" s="164"/>
      <c r="H53" s="163" t="s">
        <v>34</v>
      </c>
      <c r="I53" s="163" t="s">
        <v>35</v>
      </c>
      <c r="J53" s="164"/>
      <c r="K53" s="76"/>
      <c r="L53" s="76"/>
      <c r="M53" s="164"/>
      <c r="N53" s="163"/>
      <c r="O53" s="175"/>
    </row>
    <row r="54" spans="1:15" ht="27.75" customHeight="1" thickBot="1" x14ac:dyDescent="0.3">
      <c r="A54" s="157"/>
      <c r="B54" s="72" t="s">
        <v>15</v>
      </c>
      <c r="C54" s="71" t="s">
        <v>16</v>
      </c>
      <c r="D54" s="163"/>
      <c r="E54" s="163"/>
      <c r="F54" s="163"/>
      <c r="G54" s="165"/>
      <c r="H54" s="173"/>
      <c r="I54" s="173"/>
      <c r="J54" s="164"/>
      <c r="K54" s="73" t="s">
        <v>66</v>
      </c>
      <c r="L54" s="73" t="s">
        <v>67</v>
      </c>
      <c r="M54" s="164"/>
      <c r="N54" s="173"/>
      <c r="O54" s="176"/>
    </row>
    <row r="55" spans="1:15" ht="176.25" hidden="1" customHeight="1" thickBot="1" x14ac:dyDescent="0.3">
      <c r="A55" s="18"/>
      <c r="B55" s="56"/>
      <c r="C55" s="56" t="s">
        <v>154</v>
      </c>
      <c r="D55" s="56" t="s">
        <v>23</v>
      </c>
      <c r="E55" s="57" t="s">
        <v>145</v>
      </c>
      <c r="F55" s="56" t="s">
        <v>149</v>
      </c>
      <c r="G55" s="58"/>
      <c r="H55" s="58"/>
      <c r="I55" s="58"/>
      <c r="J55" s="59">
        <v>600000</v>
      </c>
      <c r="K55" s="60"/>
      <c r="L55" s="60"/>
      <c r="M55" s="60">
        <v>0</v>
      </c>
      <c r="N55" s="59"/>
      <c r="O55" s="59">
        <f>+M55+N55</f>
        <v>0</v>
      </c>
    </row>
    <row r="56" spans="1:15" ht="100.5" hidden="1" thickBot="1" x14ac:dyDescent="0.3">
      <c r="A56" s="18"/>
      <c r="B56" s="56" t="s">
        <v>108</v>
      </c>
      <c r="C56" s="56" t="s">
        <v>146</v>
      </c>
      <c r="D56" s="56" t="s">
        <v>23</v>
      </c>
      <c r="E56" s="57" t="s">
        <v>144</v>
      </c>
      <c r="F56" s="56" t="s">
        <v>148</v>
      </c>
      <c r="G56" s="58"/>
      <c r="H56" s="58"/>
      <c r="I56" s="58"/>
      <c r="J56" s="59">
        <v>390000</v>
      </c>
      <c r="K56" s="60"/>
      <c r="L56" s="60"/>
      <c r="M56" s="60">
        <v>0</v>
      </c>
      <c r="N56" s="59"/>
      <c r="O56" s="59">
        <f t="shared" ref="O56" si="3">+M56+N56</f>
        <v>0</v>
      </c>
    </row>
    <row r="57" spans="1:15" ht="133.5" customHeight="1" thickBot="1" x14ac:dyDescent="0.3">
      <c r="A57" s="18">
        <v>1</v>
      </c>
      <c r="B57" s="56" t="s">
        <v>108</v>
      </c>
      <c r="C57" s="56" t="s">
        <v>147</v>
      </c>
      <c r="D57" s="56" t="s">
        <v>23</v>
      </c>
      <c r="E57" s="63" t="s">
        <v>79</v>
      </c>
      <c r="F57" s="56" t="s">
        <v>148</v>
      </c>
      <c r="G57" s="58">
        <v>8</v>
      </c>
      <c r="H57" s="58"/>
      <c r="I57" s="58"/>
      <c r="J57" s="59">
        <v>0</v>
      </c>
      <c r="K57" s="60">
        <v>3100</v>
      </c>
      <c r="L57" s="60">
        <v>2887.5</v>
      </c>
      <c r="M57" s="60">
        <v>0</v>
      </c>
      <c r="N57" s="59">
        <v>11800</v>
      </c>
      <c r="O57" s="59">
        <f>+M57+N57</f>
        <v>11800</v>
      </c>
    </row>
    <row r="58" spans="1:15" ht="15.75" thickBot="1" x14ac:dyDescent="0.3">
      <c r="A58" s="19">
        <f>SUM(A55:A57)</f>
        <v>1</v>
      </c>
      <c r="B58" s="146" t="s">
        <v>17</v>
      </c>
      <c r="C58" s="147"/>
      <c r="D58" s="147"/>
      <c r="E58" s="147"/>
      <c r="F58" s="148"/>
      <c r="G58" s="7">
        <f t="shared" ref="G58:N58" si="4">SUM(G55:G57)</f>
        <v>8</v>
      </c>
      <c r="H58" s="7">
        <f t="shared" si="4"/>
        <v>0</v>
      </c>
      <c r="I58" s="7">
        <f t="shared" si="4"/>
        <v>0</v>
      </c>
      <c r="J58" s="61">
        <f t="shared" si="4"/>
        <v>990000</v>
      </c>
      <c r="K58" s="61">
        <f t="shared" si="4"/>
        <v>3100</v>
      </c>
      <c r="L58" s="61">
        <f t="shared" si="4"/>
        <v>2887.5</v>
      </c>
      <c r="M58" s="15">
        <f t="shared" si="4"/>
        <v>0</v>
      </c>
      <c r="N58" s="15">
        <f t="shared" si="4"/>
        <v>11800</v>
      </c>
      <c r="O58" s="15">
        <f>SUM(O55:O57)</f>
        <v>11800</v>
      </c>
    </row>
    <row r="59" spans="1:15" ht="15.75" thickBot="1" x14ac:dyDescent="0.3">
      <c r="A59" s="150" t="s">
        <v>18</v>
      </c>
      <c r="B59" s="151"/>
      <c r="C59" s="151"/>
      <c r="D59" s="151"/>
      <c r="E59" s="151"/>
      <c r="F59" s="151"/>
      <c r="G59" s="151"/>
      <c r="H59" s="8"/>
      <c r="I59" s="9"/>
      <c r="J59" s="10"/>
      <c r="K59" s="10"/>
      <c r="L59" s="10"/>
      <c r="M59" s="15">
        <v>0</v>
      </c>
      <c r="N59" s="15">
        <f>N58*-0.1</f>
        <v>-1180</v>
      </c>
      <c r="O59" s="15">
        <f>N59</f>
        <v>-1180</v>
      </c>
    </row>
    <row r="60" spans="1:15" ht="19.5" customHeight="1" thickBot="1" x14ac:dyDescent="0.3">
      <c r="A60" s="146" t="s">
        <v>21</v>
      </c>
      <c r="B60" s="147"/>
      <c r="C60" s="147"/>
      <c r="D60" s="147"/>
      <c r="E60" s="147"/>
      <c r="F60" s="147"/>
      <c r="G60" s="147"/>
      <c r="H60" s="13"/>
      <c r="I60" s="13"/>
      <c r="J60" s="14"/>
      <c r="K60" s="14"/>
      <c r="L60" s="14"/>
      <c r="M60" s="15">
        <f>SUM(M58:M59)</f>
        <v>0</v>
      </c>
      <c r="N60" s="15">
        <f>SUM(N58:N59)</f>
        <v>10620</v>
      </c>
      <c r="O60" s="15">
        <f>O59+O58</f>
        <v>10620</v>
      </c>
    </row>
    <row r="61" spans="1:15" x14ac:dyDescent="0.25">
      <c r="A61" s="45"/>
      <c r="B61" s="45"/>
      <c r="C61" s="45"/>
      <c r="D61" s="45"/>
      <c r="E61" s="45"/>
      <c r="F61" s="45"/>
      <c r="G61" s="45"/>
      <c r="H61" s="46"/>
      <c r="I61" s="46"/>
      <c r="J61" s="47"/>
      <c r="K61" s="47"/>
      <c r="L61" s="47"/>
      <c r="M61" s="48"/>
      <c r="N61" s="49"/>
      <c r="O61" s="49"/>
    </row>
    <row r="62" spans="1:15" x14ac:dyDescent="0.25">
      <c r="A62" s="40"/>
      <c r="B62" s="40"/>
      <c r="C62" s="40"/>
      <c r="D62" s="40"/>
      <c r="E62" s="40"/>
      <c r="F62" s="40"/>
      <c r="G62" s="40"/>
      <c r="H62" s="41"/>
      <c r="I62" s="41"/>
      <c r="J62" s="50"/>
      <c r="K62" s="50"/>
      <c r="L62" s="50"/>
      <c r="M62" s="51"/>
      <c r="N62" s="43"/>
      <c r="O62" s="43"/>
    </row>
    <row r="63" spans="1:15" x14ac:dyDescent="0.25">
      <c r="A63" s="40"/>
      <c r="B63" s="40"/>
      <c r="C63" s="40"/>
      <c r="D63" s="40"/>
      <c r="E63" s="40"/>
      <c r="F63" s="40"/>
      <c r="G63" s="40"/>
      <c r="H63" s="41"/>
      <c r="I63" s="41"/>
      <c r="J63" s="50"/>
      <c r="K63" s="50"/>
      <c r="L63" s="50"/>
      <c r="M63" s="51"/>
      <c r="N63" s="43"/>
      <c r="O63" s="43"/>
    </row>
    <row r="64" spans="1:15" ht="16.5" customHeight="1" thickBot="1" x14ac:dyDescent="0.3">
      <c r="A64" s="149" t="s">
        <v>40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2"/>
      <c r="O64" s="52"/>
    </row>
    <row r="65" spans="1:16" ht="29.25" customHeight="1" thickBot="1" x14ac:dyDescent="0.3">
      <c r="A65" s="188" t="s">
        <v>7</v>
      </c>
      <c r="B65" s="190" t="s">
        <v>8</v>
      </c>
      <c r="C65" s="191"/>
      <c r="D65" s="182" t="s">
        <v>9</v>
      </c>
      <c r="E65" s="182" t="s">
        <v>10</v>
      </c>
      <c r="F65" s="182" t="s">
        <v>11</v>
      </c>
      <c r="G65" s="182" t="s">
        <v>53</v>
      </c>
      <c r="H65" s="190" t="s">
        <v>33</v>
      </c>
      <c r="I65" s="191"/>
      <c r="J65" s="162" t="s">
        <v>65</v>
      </c>
      <c r="K65" s="79"/>
      <c r="L65" s="79"/>
      <c r="M65" s="182" t="s">
        <v>12</v>
      </c>
      <c r="N65" s="182" t="s">
        <v>36</v>
      </c>
      <c r="O65" s="185" t="s">
        <v>54</v>
      </c>
    </row>
    <row r="66" spans="1:16" ht="13.5" customHeight="1" thickBot="1" x14ac:dyDescent="0.3">
      <c r="A66" s="189"/>
      <c r="B66" s="192"/>
      <c r="C66" s="193"/>
      <c r="D66" s="183"/>
      <c r="E66" s="183"/>
      <c r="F66" s="183"/>
      <c r="G66" s="194"/>
      <c r="H66" s="182" t="s">
        <v>34</v>
      </c>
      <c r="I66" s="182" t="s">
        <v>35</v>
      </c>
      <c r="J66" s="164"/>
      <c r="K66" s="81"/>
      <c r="L66" s="81"/>
      <c r="M66" s="196"/>
      <c r="N66" s="183"/>
      <c r="O66" s="186"/>
    </row>
    <row r="67" spans="1:16" ht="26.25" customHeight="1" thickBot="1" x14ac:dyDescent="0.3">
      <c r="A67" s="189"/>
      <c r="B67" s="79" t="s">
        <v>15</v>
      </c>
      <c r="C67" s="78" t="s">
        <v>16</v>
      </c>
      <c r="D67" s="183"/>
      <c r="E67" s="183"/>
      <c r="F67" s="183"/>
      <c r="G67" s="195"/>
      <c r="H67" s="184"/>
      <c r="I67" s="184"/>
      <c r="J67" s="164"/>
      <c r="K67" s="80" t="s">
        <v>66</v>
      </c>
      <c r="L67" s="80" t="s">
        <v>67</v>
      </c>
      <c r="M67" s="196"/>
      <c r="N67" s="184"/>
      <c r="O67" s="187"/>
    </row>
    <row r="68" spans="1:16" ht="54" customHeight="1" thickBot="1" x14ac:dyDescent="0.3">
      <c r="A68" s="18">
        <v>1</v>
      </c>
      <c r="B68" s="56" t="s">
        <v>90</v>
      </c>
      <c r="C68" s="56" t="s">
        <v>91</v>
      </c>
      <c r="D68" s="56" t="s">
        <v>39</v>
      </c>
      <c r="E68" s="56" t="s">
        <v>92</v>
      </c>
      <c r="F68" s="56" t="s">
        <v>93</v>
      </c>
      <c r="G68" s="99">
        <v>16</v>
      </c>
      <c r="H68" s="99"/>
      <c r="I68" s="99"/>
      <c r="J68" s="62">
        <v>500000</v>
      </c>
      <c r="K68" s="100">
        <v>5200</v>
      </c>
      <c r="L68" s="100">
        <f>8500+6900</f>
        <v>15400</v>
      </c>
      <c r="M68" s="100"/>
      <c r="N68" s="62"/>
      <c r="O68" s="62">
        <f t="shared" ref="O68:O73" si="5">SUM(M68:N68)</f>
        <v>0</v>
      </c>
      <c r="P68" s="69" t="s">
        <v>20</v>
      </c>
    </row>
    <row r="69" spans="1:16" ht="54" customHeight="1" thickBot="1" x14ac:dyDescent="0.3">
      <c r="A69" s="18">
        <v>1</v>
      </c>
      <c r="B69" s="56" t="s">
        <v>94</v>
      </c>
      <c r="C69" s="56" t="s">
        <v>95</v>
      </c>
      <c r="D69" s="56" t="s">
        <v>39</v>
      </c>
      <c r="E69" s="56" t="s">
        <v>96</v>
      </c>
      <c r="F69" s="56" t="s">
        <v>97</v>
      </c>
      <c r="G69" s="58">
        <v>16</v>
      </c>
      <c r="H69" s="58"/>
      <c r="I69" s="58"/>
      <c r="J69" s="62">
        <v>500000</v>
      </c>
      <c r="K69" s="100">
        <v>5600</v>
      </c>
      <c r="L69" s="100">
        <f t="shared" ref="L69" si="6">8500+6900</f>
        <v>15400</v>
      </c>
      <c r="M69" s="100">
        <v>0</v>
      </c>
      <c r="N69" s="62">
        <v>11400</v>
      </c>
      <c r="O69" s="62">
        <f t="shared" si="5"/>
        <v>11400</v>
      </c>
      <c r="P69" s="69"/>
    </row>
    <row r="70" spans="1:16" ht="54" customHeight="1" thickBot="1" x14ac:dyDescent="0.3">
      <c r="A70" s="18">
        <v>1</v>
      </c>
      <c r="B70" s="56" t="s">
        <v>90</v>
      </c>
      <c r="C70" s="56" t="s">
        <v>98</v>
      </c>
      <c r="D70" s="56" t="s">
        <v>39</v>
      </c>
      <c r="E70" s="56" t="s">
        <v>99</v>
      </c>
      <c r="F70" s="56" t="s">
        <v>100</v>
      </c>
      <c r="G70" s="58">
        <v>16</v>
      </c>
      <c r="H70" s="58"/>
      <c r="I70" s="58"/>
      <c r="J70" s="62">
        <v>500000</v>
      </c>
      <c r="K70" s="100">
        <v>5600</v>
      </c>
      <c r="L70" s="100">
        <f>8500+6900</f>
        <v>15400</v>
      </c>
      <c r="M70" s="100">
        <v>0</v>
      </c>
      <c r="N70" s="62">
        <v>11400</v>
      </c>
      <c r="O70" s="62">
        <f t="shared" si="5"/>
        <v>11400</v>
      </c>
      <c r="P70" s="69"/>
    </row>
    <row r="71" spans="1:16" ht="54" customHeight="1" thickBot="1" x14ac:dyDescent="0.3">
      <c r="A71" s="18">
        <v>1</v>
      </c>
      <c r="B71" s="56" t="s">
        <v>94</v>
      </c>
      <c r="C71" s="56" t="s">
        <v>101</v>
      </c>
      <c r="D71" s="56" t="s">
        <v>39</v>
      </c>
      <c r="E71" s="56" t="s">
        <v>102</v>
      </c>
      <c r="F71" s="56" t="s">
        <v>103</v>
      </c>
      <c r="G71" s="58">
        <v>16</v>
      </c>
      <c r="H71" s="58"/>
      <c r="I71" s="58"/>
      <c r="J71" s="62">
        <v>500000</v>
      </c>
      <c r="K71" s="100">
        <v>5600</v>
      </c>
      <c r="L71" s="100">
        <f t="shared" ref="L71:L73" si="7">8500+6900</f>
        <v>15400</v>
      </c>
      <c r="M71" s="100">
        <v>0</v>
      </c>
      <c r="N71" s="62">
        <v>11400</v>
      </c>
      <c r="O71" s="62">
        <f t="shared" si="5"/>
        <v>11400</v>
      </c>
      <c r="P71" s="69"/>
    </row>
    <row r="72" spans="1:16" ht="60.75" customHeight="1" thickBot="1" x14ac:dyDescent="0.3">
      <c r="A72" s="18">
        <v>1</v>
      </c>
      <c r="B72" s="56" t="s">
        <v>104</v>
      </c>
      <c r="C72" s="56" t="s">
        <v>105</v>
      </c>
      <c r="D72" s="56" t="s">
        <v>39</v>
      </c>
      <c r="E72" s="56" t="s">
        <v>106</v>
      </c>
      <c r="F72" s="56" t="s">
        <v>107</v>
      </c>
      <c r="G72" s="58">
        <v>16</v>
      </c>
      <c r="H72" s="58"/>
      <c r="I72" s="58"/>
      <c r="J72" s="62">
        <v>500000</v>
      </c>
      <c r="K72" s="100">
        <v>5600</v>
      </c>
      <c r="L72" s="100">
        <f t="shared" si="7"/>
        <v>15400</v>
      </c>
      <c r="M72" s="100">
        <v>0</v>
      </c>
      <c r="N72" s="62">
        <v>0</v>
      </c>
      <c r="O72" s="62">
        <f t="shared" si="5"/>
        <v>0</v>
      </c>
    </row>
    <row r="73" spans="1:16" ht="53.25" customHeight="1" thickBot="1" x14ac:dyDescent="0.3">
      <c r="A73" s="18">
        <v>1</v>
      </c>
      <c r="B73" s="56" t="s">
        <v>108</v>
      </c>
      <c r="C73" s="56" t="s">
        <v>109</v>
      </c>
      <c r="D73" s="56" t="s">
        <v>39</v>
      </c>
      <c r="E73" s="56" t="s">
        <v>110</v>
      </c>
      <c r="F73" s="56" t="s">
        <v>111</v>
      </c>
      <c r="G73" s="58">
        <v>16</v>
      </c>
      <c r="H73" s="58"/>
      <c r="I73" s="58"/>
      <c r="J73" s="62">
        <v>500000</v>
      </c>
      <c r="K73" s="100">
        <v>5600</v>
      </c>
      <c r="L73" s="100">
        <f t="shared" si="7"/>
        <v>15400</v>
      </c>
      <c r="M73" s="100"/>
      <c r="N73" s="62">
        <v>11400</v>
      </c>
      <c r="O73" s="62">
        <f t="shared" si="5"/>
        <v>11400</v>
      </c>
    </row>
    <row r="74" spans="1:16" ht="53.25" hidden="1" customHeight="1" thickBot="1" x14ac:dyDescent="0.3">
      <c r="A74" s="18">
        <v>0</v>
      </c>
      <c r="B74" s="56" t="s">
        <v>94</v>
      </c>
      <c r="C74" s="56" t="s">
        <v>113</v>
      </c>
      <c r="D74" s="56" t="s">
        <v>39</v>
      </c>
      <c r="E74" s="56"/>
      <c r="F74" s="56" t="s">
        <v>97</v>
      </c>
      <c r="G74" s="58">
        <v>0</v>
      </c>
      <c r="H74" s="58"/>
      <c r="I74" s="58"/>
      <c r="J74" s="62"/>
      <c r="K74" s="100">
        <v>0</v>
      </c>
      <c r="L74" s="100">
        <v>0</v>
      </c>
      <c r="M74" s="100">
        <v>0</v>
      </c>
      <c r="N74" s="62">
        <v>0</v>
      </c>
      <c r="O74" s="62">
        <v>0</v>
      </c>
    </row>
    <row r="75" spans="1:16" ht="53.25" hidden="1" customHeight="1" thickBot="1" x14ac:dyDescent="0.3">
      <c r="A75" s="18">
        <v>0</v>
      </c>
      <c r="B75" s="56" t="s">
        <v>94</v>
      </c>
      <c r="C75" s="56" t="s">
        <v>113</v>
      </c>
      <c r="D75" s="56" t="s">
        <v>39</v>
      </c>
      <c r="E75" s="56"/>
      <c r="F75" s="56" t="s">
        <v>103</v>
      </c>
      <c r="G75" s="58">
        <v>0</v>
      </c>
      <c r="H75" s="58"/>
      <c r="I75" s="58"/>
      <c r="J75" s="62"/>
      <c r="K75" s="100">
        <v>0</v>
      </c>
      <c r="L75" s="100">
        <v>0</v>
      </c>
      <c r="M75" s="100">
        <v>0</v>
      </c>
      <c r="N75" s="62">
        <v>0</v>
      </c>
      <c r="O75" s="62">
        <v>0</v>
      </c>
    </row>
    <row r="76" spans="1:16" ht="53.25" hidden="1" customHeight="1" thickBot="1" x14ac:dyDescent="0.3">
      <c r="A76" s="18">
        <v>0</v>
      </c>
      <c r="B76" s="56" t="s">
        <v>90</v>
      </c>
      <c r="C76" s="38" t="s">
        <v>118</v>
      </c>
      <c r="D76" s="38" t="s">
        <v>39</v>
      </c>
      <c r="E76" s="38"/>
      <c r="F76" s="38" t="s">
        <v>120</v>
      </c>
      <c r="G76" s="20">
        <v>0</v>
      </c>
      <c r="H76" s="20"/>
      <c r="I76" s="20"/>
      <c r="J76" s="5"/>
      <c r="K76" s="21">
        <v>0</v>
      </c>
      <c r="L76" s="21">
        <v>0</v>
      </c>
      <c r="M76" s="21">
        <v>0</v>
      </c>
      <c r="N76" s="5">
        <v>0</v>
      </c>
      <c r="O76" s="5">
        <v>0</v>
      </c>
    </row>
    <row r="77" spans="1:16" ht="53.25" hidden="1" customHeight="1" thickBot="1" x14ac:dyDescent="0.3">
      <c r="A77" s="18">
        <v>0</v>
      </c>
      <c r="B77" s="56" t="s">
        <v>108</v>
      </c>
      <c r="C77" s="38" t="s">
        <v>109</v>
      </c>
      <c r="D77" s="38" t="s">
        <v>39</v>
      </c>
      <c r="E77" s="38"/>
      <c r="F77" s="38" t="s">
        <v>111</v>
      </c>
      <c r="G77" s="20">
        <v>0</v>
      </c>
      <c r="H77" s="20"/>
      <c r="I77" s="20"/>
      <c r="J77" s="5"/>
      <c r="K77" s="21">
        <v>0</v>
      </c>
      <c r="L77" s="21">
        <v>0</v>
      </c>
      <c r="M77" s="21">
        <v>0</v>
      </c>
      <c r="N77" s="5">
        <v>0</v>
      </c>
      <c r="O77" s="5">
        <v>0</v>
      </c>
    </row>
    <row r="78" spans="1:16" ht="53.25" hidden="1" customHeight="1" thickBot="1" x14ac:dyDescent="0.3">
      <c r="A78" s="18">
        <v>0</v>
      </c>
      <c r="B78" s="56" t="s">
        <v>90</v>
      </c>
      <c r="C78" s="38" t="s">
        <v>122</v>
      </c>
      <c r="D78" s="38" t="s">
        <v>39</v>
      </c>
      <c r="E78" s="38"/>
      <c r="F78" s="38" t="s">
        <v>93</v>
      </c>
      <c r="G78" s="70">
        <v>0</v>
      </c>
      <c r="H78" s="70"/>
      <c r="I78" s="70"/>
      <c r="J78" s="5">
        <v>500000</v>
      </c>
      <c r="K78" s="21">
        <v>0</v>
      </c>
      <c r="L78" s="21">
        <v>0</v>
      </c>
      <c r="M78" s="21">
        <v>0</v>
      </c>
      <c r="N78" s="5">
        <v>0</v>
      </c>
      <c r="O78" s="5">
        <f>SUM(M78:N78)</f>
        <v>0</v>
      </c>
    </row>
    <row r="79" spans="1:16" ht="53.25" hidden="1" customHeight="1" thickBot="1" x14ac:dyDescent="0.3">
      <c r="A79" s="18">
        <v>0</v>
      </c>
      <c r="B79" s="56" t="s">
        <v>90</v>
      </c>
      <c r="C79" s="38" t="s">
        <v>122</v>
      </c>
      <c r="D79" s="38" t="s">
        <v>39</v>
      </c>
      <c r="E79" s="38"/>
      <c r="F79" s="38" t="s">
        <v>100</v>
      </c>
      <c r="G79" s="20">
        <v>0</v>
      </c>
      <c r="H79" s="20"/>
      <c r="I79" s="20"/>
      <c r="J79" s="5">
        <v>500000</v>
      </c>
      <c r="K79" s="21">
        <v>0</v>
      </c>
      <c r="L79" s="21">
        <v>0</v>
      </c>
      <c r="M79" s="21">
        <v>0</v>
      </c>
      <c r="N79" s="5">
        <v>0</v>
      </c>
      <c r="O79" s="5">
        <f t="shared" ref="O79" si="8">SUM(M79:N79)</f>
        <v>0</v>
      </c>
    </row>
    <row r="80" spans="1:16" ht="15.75" thickBot="1" x14ac:dyDescent="0.3">
      <c r="A80" s="37">
        <f>SUM(A68:A79)</f>
        <v>6</v>
      </c>
      <c r="B80" s="146" t="s">
        <v>17</v>
      </c>
      <c r="C80" s="147"/>
      <c r="D80" s="147"/>
      <c r="E80" s="147"/>
      <c r="F80" s="148"/>
      <c r="G80" s="37">
        <f>SUM(G68:G79)</f>
        <v>96</v>
      </c>
      <c r="H80" s="37">
        <f>SUM(H68:H73)</f>
        <v>0</v>
      </c>
      <c r="I80" s="37">
        <f>SUM(I68:I73)</f>
        <v>0</v>
      </c>
      <c r="J80" s="24">
        <f>SUM(J68:J72)</f>
        <v>2500000</v>
      </c>
      <c r="K80" s="11">
        <f>SUM(K68:K75)</f>
        <v>33200</v>
      </c>
      <c r="L80" s="11">
        <f>SUM(L68:L73)</f>
        <v>92400</v>
      </c>
      <c r="M80" s="11">
        <f>SUM(M68:M73)</f>
        <v>0</v>
      </c>
      <c r="N80" s="11">
        <f>SUM(N68:N73)</f>
        <v>45600</v>
      </c>
      <c r="O80" s="11">
        <f>SUM(O68:O73)</f>
        <v>45600</v>
      </c>
      <c r="P80" s="69" t="s">
        <v>20</v>
      </c>
    </row>
    <row r="81" spans="1:15" ht="16.5" customHeight="1" thickBot="1" x14ac:dyDescent="0.3">
      <c r="A81" s="150" t="s">
        <v>18</v>
      </c>
      <c r="B81" s="151"/>
      <c r="C81" s="151"/>
      <c r="D81" s="151"/>
      <c r="E81" s="151"/>
      <c r="F81" s="151"/>
      <c r="G81" s="152"/>
      <c r="H81" s="54"/>
      <c r="I81" s="54"/>
      <c r="J81" s="53"/>
      <c r="K81" s="53"/>
      <c r="L81" s="53"/>
      <c r="M81" s="11">
        <v>0</v>
      </c>
      <c r="N81" s="11">
        <f>-0.1*N80</f>
        <v>-4560</v>
      </c>
      <c r="O81" s="12">
        <f>SUM(N81:N81)</f>
        <v>-4560</v>
      </c>
    </row>
    <row r="82" spans="1:15" ht="15.75" customHeight="1" thickBot="1" x14ac:dyDescent="0.3">
      <c r="A82" s="146" t="s">
        <v>21</v>
      </c>
      <c r="B82" s="147"/>
      <c r="C82" s="147"/>
      <c r="D82" s="147"/>
      <c r="E82" s="147"/>
      <c r="F82" s="147"/>
      <c r="G82" s="148"/>
      <c r="H82" s="55"/>
      <c r="I82" s="55"/>
      <c r="J82" s="53"/>
      <c r="K82" s="53"/>
      <c r="L82" s="53"/>
      <c r="M82" s="11">
        <f>SUM(M80:M81)</f>
        <v>0</v>
      </c>
      <c r="N82" s="11">
        <f>SUM(N80:N81)</f>
        <v>41040</v>
      </c>
      <c r="O82" s="11">
        <f>SUM(O80:O81)</f>
        <v>41040</v>
      </c>
    </row>
    <row r="83" spans="1:15" x14ac:dyDescent="0.25">
      <c r="A83" s="40"/>
      <c r="B83" s="40"/>
      <c r="C83" s="40"/>
      <c r="D83" s="40"/>
      <c r="E83" s="40"/>
      <c r="F83" s="40"/>
      <c r="G83" s="40"/>
      <c r="H83" s="41"/>
      <c r="I83" s="41"/>
      <c r="J83" s="42"/>
      <c r="K83" s="42"/>
      <c r="L83" s="42"/>
      <c r="M83" s="42"/>
      <c r="N83" s="42"/>
      <c r="O83" s="43"/>
    </row>
    <row r="84" spans="1:15" x14ac:dyDescent="0.25">
      <c r="A84" s="27"/>
      <c r="B84" s="27"/>
      <c r="C84" s="27"/>
      <c r="D84" s="27"/>
      <c r="E84" s="27"/>
      <c r="F84" s="27"/>
      <c r="G84" s="27"/>
      <c r="H84" s="17"/>
      <c r="I84" s="17"/>
      <c r="J84" s="28"/>
      <c r="K84" s="28"/>
      <c r="L84" s="28"/>
      <c r="M84" s="28"/>
      <c r="N84" s="28"/>
      <c r="O84" s="29"/>
    </row>
    <row r="85" spans="1:15" ht="63" customHeight="1" thickBot="1" x14ac:dyDescent="0.3">
      <c r="A85" s="149" t="s">
        <v>55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31"/>
      <c r="O85" s="31"/>
    </row>
    <row r="86" spans="1:15" ht="26.25" customHeight="1" thickBot="1" x14ac:dyDescent="0.3">
      <c r="A86" s="188" t="s">
        <v>7</v>
      </c>
      <c r="B86" s="190" t="s">
        <v>8</v>
      </c>
      <c r="C86" s="191"/>
      <c r="D86" s="182" t="s">
        <v>9</v>
      </c>
      <c r="E86" s="182" t="s">
        <v>10</v>
      </c>
      <c r="F86" s="182" t="s">
        <v>11</v>
      </c>
      <c r="G86" s="182" t="s">
        <v>53</v>
      </c>
      <c r="H86" s="190" t="s">
        <v>33</v>
      </c>
      <c r="I86" s="191"/>
      <c r="J86" s="162" t="s">
        <v>65</v>
      </c>
      <c r="K86" s="79"/>
      <c r="L86" s="79"/>
      <c r="M86" s="182" t="s">
        <v>12</v>
      </c>
      <c r="N86" s="182" t="s">
        <v>36</v>
      </c>
      <c r="O86" s="185" t="s">
        <v>54</v>
      </c>
    </row>
    <row r="87" spans="1:15" ht="6" customHeight="1" thickBot="1" x14ac:dyDescent="0.3">
      <c r="A87" s="189"/>
      <c r="B87" s="192"/>
      <c r="C87" s="193"/>
      <c r="D87" s="183"/>
      <c r="E87" s="183"/>
      <c r="F87" s="183"/>
      <c r="G87" s="194"/>
      <c r="H87" s="182" t="s">
        <v>34</v>
      </c>
      <c r="I87" s="182" t="s">
        <v>35</v>
      </c>
      <c r="J87" s="164"/>
      <c r="K87" s="81"/>
      <c r="L87" s="81"/>
      <c r="M87" s="196"/>
      <c r="N87" s="183"/>
      <c r="O87" s="186"/>
    </row>
    <row r="88" spans="1:15" ht="43.5" thickBot="1" x14ac:dyDescent="0.3">
      <c r="A88" s="189"/>
      <c r="B88" s="79" t="s">
        <v>15</v>
      </c>
      <c r="C88" s="78" t="s">
        <v>16</v>
      </c>
      <c r="D88" s="183"/>
      <c r="E88" s="183"/>
      <c r="F88" s="183"/>
      <c r="G88" s="195"/>
      <c r="H88" s="184"/>
      <c r="I88" s="184"/>
      <c r="J88" s="164"/>
      <c r="K88" s="80" t="s">
        <v>66</v>
      </c>
      <c r="L88" s="80" t="s">
        <v>67</v>
      </c>
      <c r="M88" s="196"/>
      <c r="N88" s="184"/>
      <c r="O88" s="187"/>
    </row>
    <row r="89" spans="1:15" ht="57.75" hidden="1" thickBot="1" x14ac:dyDescent="0.3">
      <c r="A89" s="18">
        <v>0</v>
      </c>
      <c r="B89" s="38"/>
      <c r="C89" s="91" t="s">
        <v>48</v>
      </c>
      <c r="D89" s="38" t="s">
        <v>31</v>
      </c>
      <c r="E89" s="39"/>
      <c r="F89" s="38"/>
      <c r="G89" s="20"/>
      <c r="H89" s="20"/>
      <c r="I89" s="20"/>
      <c r="J89" s="5">
        <v>600000</v>
      </c>
      <c r="K89" s="21"/>
      <c r="L89" s="21"/>
      <c r="M89" s="21"/>
      <c r="N89" s="5"/>
      <c r="O89" s="5">
        <f>SUM(M89:N89)</f>
        <v>0</v>
      </c>
    </row>
    <row r="90" spans="1:15" ht="79.5" thickBot="1" x14ac:dyDescent="0.3">
      <c r="A90" s="98">
        <v>1</v>
      </c>
      <c r="B90" s="56" t="s">
        <v>82</v>
      </c>
      <c r="C90" s="85" t="s">
        <v>84</v>
      </c>
      <c r="D90" s="84" t="s">
        <v>78</v>
      </c>
      <c r="E90" s="84" t="s">
        <v>79</v>
      </c>
      <c r="F90" s="84" t="s">
        <v>80</v>
      </c>
      <c r="G90" s="84">
        <v>16</v>
      </c>
      <c r="H90" s="84">
        <v>0</v>
      </c>
      <c r="I90" s="84">
        <v>0</v>
      </c>
      <c r="J90" s="90">
        <v>370000</v>
      </c>
      <c r="K90" s="87">
        <v>3100</v>
      </c>
      <c r="L90" s="87">
        <v>3000</v>
      </c>
      <c r="M90" s="92">
        <v>210153</v>
      </c>
      <c r="N90" s="89">
        <v>19200</v>
      </c>
      <c r="O90" s="5">
        <f>SUM(M90:N90)</f>
        <v>229353</v>
      </c>
    </row>
    <row r="91" spans="1:15" ht="79.5" thickBot="1" x14ac:dyDescent="0.3">
      <c r="A91" s="98">
        <v>1</v>
      </c>
      <c r="B91" s="56" t="s">
        <v>82</v>
      </c>
      <c r="C91" s="85" t="s">
        <v>84</v>
      </c>
      <c r="D91" s="84" t="s">
        <v>78</v>
      </c>
      <c r="E91" s="84" t="s">
        <v>79</v>
      </c>
      <c r="F91" s="84" t="s">
        <v>80</v>
      </c>
      <c r="G91" s="84">
        <v>16</v>
      </c>
      <c r="H91" s="84">
        <v>0</v>
      </c>
      <c r="I91" s="84">
        <v>0</v>
      </c>
      <c r="J91" s="86"/>
      <c r="K91" s="87">
        <v>3100</v>
      </c>
      <c r="L91" s="87">
        <v>3000</v>
      </c>
      <c r="M91" s="88">
        <v>0</v>
      </c>
      <c r="N91" s="89">
        <v>19200</v>
      </c>
      <c r="O91" s="5">
        <f>SUM(M91:N91)</f>
        <v>19200</v>
      </c>
    </row>
    <row r="92" spans="1:15" ht="43.5" hidden="1" thickBot="1" x14ac:dyDescent="0.3">
      <c r="A92" s="18">
        <v>0</v>
      </c>
      <c r="B92" s="38"/>
      <c r="C92" s="91" t="s">
        <v>49</v>
      </c>
      <c r="D92" s="38" t="s">
        <v>31</v>
      </c>
      <c r="E92" s="39"/>
      <c r="F92" s="38"/>
      <c r="G92" s="20"/>
      <c r="H92" s="20"/>
      <c r="I92" s="20"/>
      <c r="J92" s="5">
        <v>400000</v>
      </c>
      <c r="K92" s="21"/>
      <c r="L92" s="21"/>
      <c r="M92" s="21"/>
      <c r="N92" s="5"/>
      <c r="O92" s="5">
        <f t="shared" ref="O92" si="9">SUM(M92:N92)</f>
        <v>0</v>
      </c>
    </row>
    <row r="93" spans="1:15" ht="15.75" thickBot="1" x14ac:dyDescent="0.3">
      <c r="A93" s="37">
        <f>SUM(A89:A92)</f>
        <v>2</v>
      </c>
      <c r="B93" s="146" t="s">
        <v>17</v>
      </c>
      <c r="C93" s="147"/>
      <c r="D93" s="147"/>
      <c r="E93" s="147"/>
      <c r="F93" s="148"/>
      <c r="G93" s="37">
        <f>SUM(G89:G92)</f>
        <v>32</v>
      </c>
      <c r="H93" s="37">
        <f t="shared" ref="H93:I93" si="10">SUM(H89:H92)</f>
        <v>0</v>
      </c>
      <c r="I93" s="37">
        <f t="shared" si="10"/>
        <v>0</v>
      </c>
      <c r="J93" s="24">
        <f>SUM(J89:J92)</f>
        <v>1370000</v>
      </c>
      <c r="K93" s="24">
        <f t="shared" ref="K93:N93" si="11">SUM(K89:K92)</f>
        <v>6200</v>
      </c>
      <c r="L93" s="24">
        <f t="shared" si="11"/>
        <v>6000</v>
      </c>
      <c r="M93" s="24">
        <f t="shared" si="11"/>
        <v>210153</v>
      </c>
      <c r="N93" s="24">
        <f t="shared" si="11"/>
        <v>38400</v>
      </c>
      <c r="O93" s="24">
        <f t="shared" ref="O93" si="12">SUM(O89:O92)</f>
        <v>248553</v>
      </c>
    </row>
    <row r="94" spans="1:15" ht="22.5" customHeight="1" thickBot="1" x14ac:dyDescent="0.3">
      <c r="A94" s="150" t="s">
        <v>18</v>
      </c>
      <c r="B94" s="151"/>
      <c r="C94" s="151"/>
      <c r="D94" s="151"/>
      <c r="E94" s="151"/>
      <c r="F94" s="151"/>
      <c r="G94" s="152"/>
      <c r="H94" s="25"/>
      <c r="I94" s="25"/>
      <c r="J94" s="11"/>
      <c r="K94" s="11"/>
      <c r="L94" s="11"/>
      <c r="M94" s="11">
        <v>0</v>
      </c>
      <c r="N94" s="11">
        <f>-0.1*N93</f>
        <v>-3840</v>
      </c>
      <c r="O94" s="12">
        <f>SUM(N94:N94)</f>
        <v>-3840</v>
      </c>
    </row>
    <row r="95" spans="1:15" ht="20.25" customHeight="1" thickBot="1" x14ac:dyDescent="0.3">
      <c r="A95" s="146" t="s">
        <v>21</v>
      </c>
      <c r="B95" s="147"/>
      <c r="C95" s="147"/>
      <c r="D95" s="147"/>
      <c r="E95" s="147"/>
      <c r="F95" s="147"/>
      <c r="G95" s="148"/>
      <c r="H95" s="26"/>
      <c r="I95" s="26"/>
      <c r="J95" s="11"/>
      <c r="K95" s="11"/>
      <c r="L95" s="11"/>
      <c r="M95" s="11">
        <f>SUM(M93:M94)</f>
        <v>210153</v>
      </c>
      <c r="N95" s="11">
        <f>SUM(N93:N94)</f>
        <v>34560</v>
      </c>
      <c r="O95" s="11">
        <f>SUM(O93:O94)</f>
        <v>244713</v>
      </c>
    </row>
    <row r="96" spans="1:15" x14ac:dyDescent="0.25">
      <c r="A96" s="27"/>
      <c r="B96" s="27"/>
      <c r="C96" s="27"/>
      <c r="D96" s="27"/>
      <c r="E96" s="27"/>
      <c r="F96" s="27"/>
      <c r="G96" s="27"/>
      <c r="H96" s="17"/>
      <c r="I96" s="17"/>
      <c r="J96" s="28"/>
      <c r="K96" s="28"/>
      <c r="L96" s="28"/>
      <c r="M96" s="28"/>
      <c r="N96" s="28"/>
      <c r="O96" s="29"/>
    </row>
    <row r="97" spans="1:15" x14ac:dyDescent="0.25">
      <c r="A97" s="27"/>
      <c r="B97" s="27"/>
      <c r="C97" s="27"/>
      <c r="D97" s="27"/>
      <c r="E97" s="27"/>
      <c r="F97" s="27"/>
      <c r="G97" s="27"/>
      <c r="H97" s="17"/>
      <c r="I97" s="17"/>
      <c r="J97" s="28"/>
      <c r="K97" s="28"/>
      <c r="L97" s="28"/>
      <c r="M97" s="28"/>
      <c r="N97" s="28" t="s">
        <v>20</v>
      </c>
      <c r="O97" s="29"/>
    </row>
    <row r="98" spans="1:15" ht="15.75" thickBot="1" x14ac:dyDescent="0.3">
      <c r="A98" s="27"/>
      <c r="B98" s="27"/>
      <c r="C98" s="27"/>
      <c r="D98" s="27"/>
      <c r="E98" s="27"/>
      <c r="F98" s="27"/>
      <c r="G98" s="27"/>
      <c r="H98" s="17"/>
      <c r="I98" s="17"/>
      <c r="J98" s="28"/>
      <c r="K98" s="28"/>
      <c r="L98" s="28"/>
      <c r="M98" s="28"/>
      <c r="N98" s="28"/>
      <c r="O98" s="29"/>
    </row>
    <row r="99" spans="1:15" ht="15.75" customHeight="1" thickBot="1" x14ac:dyDescent="0.3">
      <c r="A99" s="204" t="s">
        <v>24</v>
      </c>
      <c r="B99" s="205"/>
      <c r="C99" s="206"/>
      <c r="D99" s="188" t="s">
        <v>77</v>
      </c>
      <c r="E99" s="188"/>
      <c r="F99" s="188" t="s">
        <v>71</v>
      </c>
      <c r="G99" s="188"/>
      <c r="H99" s="17"/>
      <c r="I99" s="17"/>
      <c r="J99" s="140" t="s">
        <v>170</v>
      </c>
      <c r="K99" s="141"/>
      <c r="L99" s="141"/>
      <c r="M99" s="141"/>
      <c r="N99" s="141"/>
      <c r="O99" s="142"/>
    </row>
    <row r="100" spans="1:15" ht="36.75" customHeight="1" thickBot="1" x14ac:dyDescent="0.3">
      <c r="A100" s="197" t="s">
        <v>50</v>
      </c>
      <c r="B100" s="198"/>
      <c r="C100" s="199"/>
      <c r="D100" s="200">
        <v>8000000</v>
      </c>
      <c r="E100" s="201"/>
      <c r="F100" s="202">
        <f>O95+O82+O60+O48</f>
        <v>531432</v>
      </c>
      <c r="G100" s="202"/>
      <c r="H100" s="17"/>
      <c r="I100" s="17"/>
      <c r="J100" s="107" t="s">
        <v>163</v>
      </c>
      <c r="K100" s="108" t="s">
        <v>164</v>
      </c>
      <c r="L100" s="109" t="s">
        <v>165</v>
      </c>
      <c r="M100" s="109" t="s">
        <v>166</v>
      </c>
      <c r="N100" s="110" t="s">
        <v>167</v>
      </c>
      <c r="O100" s="111" t="s">
        <v>21</v>
      </c>
    </row>
    <row r="101" spans="1:15" ht="20.100000000000001" customHeight="1" thickBot="1" x14ac:dyDescent="0.3">
      <c r="A101" s="197" t="s">
        <v>25</v>
      </c>
      <c r="B101" s="198"/>
      <c r="C101" s="199"/>
      <c r="D101" s="203"/>
      <c r="E101" s="203"/>
      <c r="F101" s="202">
        <f>A37+A41+A45</f>
        <v>3</v>
      </c>
      <c r="G101" s="177"/>
      <c r="H101" s="17"/>
      <c r="I101" s="17"/>
      <c r="J101" s="112" t="s">
        <v>67</v>
      </c>
      <c r="K101" s="113">
        <f>L46</f>
        <v>37500</v>
      </c>
      <c r="L101" s="113">
        <f>L93</f>
        <v>6000</v>
      </c>
      <c r="M101" s="113">
        <f>L80</f>
        <v>92400</v>
      </c>
      <c r="N101" s="114">
        <f>L58</f>
        <v>2887.5</v>
      </c>
      <c r="O101" s="115">
        <f>SUM(K101:N101)</f>
        <v>138787.5</v>
      </c>
    </row>
    <row r="102" spans="1:15" ht="20.100000000000001" customHeight="1" thickBot="1" x14ac:dyDescent="0.3">
      <c r="A102" s="197" t="s">
        <v>26</v>
      </c>
      <c r="B102" s="198"/>
      <c r="C102" s="199"/>
      <c r="D102" s="212"/>
      <c r="E102" s="213"/>
      <c r="F102" s="212">
        <f>A46+A58+A80+A93</f>
        <v>12</v>
      </c>
      <c r="G102" s="213"/>
      <c r="H102" s="17"/>
      <c r="I102" s="17"/>
      <c r="J102" s="116" t="s">
        <v>168</v>
      </c>
      <c r="K102" s="117">
        <f>K46</f>
        <v>16500</v>
      </c>
      <c r="L102" s="113">
        <f>K93</f>
        <v>6200</v>
      </c>
      <c r="M102" s="117">
        <f>K80</f>
        <v>33200</v>
      </c>
      <c r="N102" s="118">
        <f>K58</f>
        <v>3100</v>
      </c>
      <c r="O102" s="119">
        <f t="shared" ref="O102:O104" si="13">SUM(K102:N102)</f>
        <v>59000</v>
      </c>
    </row>
    <row r="103" spans="1:15" ht="20.100000000000001" customHeight="1" thickBot="1" x14ac:dyDescent="0.3">
      <c r="A103" s="197" t="s">
        <v>27</v>
      </c>
      <c r="B103" s="198"/>
      <c r="C103" s="199"/>
      <c r="D103" s="207"/>
      <c r="E103" s="207"/>
      <c r="F103" s="203">
        <f>H93+I93+H80+I80+H58+I58+H46+I46</f>
        <v>26</v>
      </c>
      <c r="G103" s="203"/>
      <c r="H103" s="17"/>
      <c r="I103" s="17"/>
      <c r="J103" s="120" t="s">
        <v>169</v>
      </c>
      <c r="K103" s="121">
        <f>O48</f>
        <v>235059</v>
      </c>
      <c r="L103" s="121">
        <f>O95</f>
        <v>244713</v>
      </c>
      <c r="M103" s="121">
        <f>O82</f>
        <v>41040</v>
      </c>
      <c r="N103" s="122">
        <f>O60</f>
        <v>10620</v>
      </c>
      <c r="O103" s="123">
        <f>SUM(K103:N103)</f>
        <v>531432</v>
      </c>
    </row>
    <row r="104" spans="1:15" ht="20.100000000000001" customHeight="1" thickBot="1" x14ac:dyDescent="0.3">
      <c r="A104" s="197" t="s">
        <v>38</v>
      </c>
      <c r="B104" s="198"/>
      <c r="C104" s="199"/>
      <c r="D104" s="207"/>
      <c r="E104" s="207"/>
      <c r="F104" s="207">
        <f>G93+G80+G58+G46</f>
        <v>168</v>
      </c>
      <c r="G104" s="207"/>
      <c r="H104" s="17"/>
      <c r="I104" s="17"/>
      <c r="J104" s="124" t="s">
        <v>21</v>
      </c>
      <c r="K104" s="125">
        <f>SUM(K101:K103)</f>
        <v>289059</v>
      </c>
      <c r="L104" s="125">
        <f t="shared" ref="L104:N104" si="14">SUM(L101:L103)</f>
        <v>256913</v>
      </c>
      <c r="M104" s="125">
        <f t="shared" si="14"/>
        <v>166640</v>
      </c>
      <c r="N104" s="126">
        <f t="shared" si="14"/>
        <v>16607.5</v>
      </c>
      <c r="O104" s="127">
        <f t="shared" si="13"/>
        <v>729219.5</v>
      </c>
    </row>
    <row r="105" spans="1:15" ht="20.100000000000001" customHeight="1" thickBot="1" x14ac:dyDescent="0.3">
      <c r="A105" s="208" t="s">
        <v>28</v>
      </c>
      <c r="B105" s="209"/>
      <c r="C105" s="210"/>
      <c r="D105" s="211"/>
      <c r="E105" s="211"/>
      <c r="F105" s="211">
        <f>M95+M82+M60+M48</f>
        <v>406332</v>
      </c>
      <c r="G105" s="211"/>
      <c r="H105" s="30" t="s">
        <v>20</v>
      </c>
      <c r="I105" s="17"/>
      <c r="J105" s="143" t="s">
        <v>178</v>
      </c>
      <c r="K105" s="144"/>
      <c r="L105" s="144"/>
      <c r="M105" s="144"/>
      <c r="N105" s="144"/>
      <c r="O105" s="145"/>
    </row>
    <row r="106" spans="1:15" ht="37.5" customHeight="1" thickBot="1" x14ac:dyDescent="0.3">
      <c r="A106" s="208" t="s">
        <v>29</v>
      </c>
      <c r="B106" s="209"/>
      <c r="C106" s="210"/>
      <c r="D106" s="211"/>
      <c r="E106" s="211"/>
      <c r="F106" s="211">
        <f>N93+N80+N58+N46</f>
        <v>139000</v>
      </c>
      <c r="G106" s="211"/>
      <c r="H106" s="17"/>
      <c r="I106" s="17"/>
      <c r="J106" s="107" t="s">
        <v>163</v>
      </c>
      <c r="K106" s="108" t="s">
        <v>164</v>
      </c>
      <c r="L106" s="109" t="s">
        <v>165</v>
      </c>
      <c r="M106" s="109" t="s">
        <v>166</v>
      </c>
      <c r="N106" s="110" t="s">
        <v>167</v>
      </c>
      <c r="O106" s="111" t="s">
        <v>21</v>
      </c>
    </row>
    <row r="107" spans="1:15" ht="36.75" customHeight="1" thickBot="1" x14ac:dyDescent="0.3">
      <c r="A107" s="208" t="s">
        <v>30</v>
      </c>
      <c r="B107" s="209"/>
      <c r="C107" s="210"/>
      <c r="D107" s="211"/>
      <c r="E107" s="211"/>
      <c r="F107" s="211">
        <f>N94+N81+N59+N47</f>
        <v>-13900</v>
      </c>
      <c r="G107" s="211"/>
      <c r="H107" s="30" t="s">
        <v>20</v>
      </c>
      <c r="I107" s="17"/>
      <c r="J107" s="128" t="s">
        <v>25</v>
      </c>
      <c r="K107" s="129">
        <f>A37+A41+A45</f>
        <v>3</v>
      </c>
      <c r="L107" s="130">
        <v>0</v>
      </c>
      <c r="M107" s="130">
        <v>0</v>
      </c>
      <c r="N107" s="131">
        <v>0</v>
      </c>
      <c r="O107" s="132">
        <f t="shared" ref="O107:O112" si="15">SUM(K107:N107)</f>
        <v>3</v>
      </c>
    </row>
    <row r="108" spans="1:15" ht="22.5" customHeight="1" thickBot="1" x14ac:dyDescent="0.3">
      <c r="A108" s="214" t="s">
        <v>64</v>
      </c>
      <c r="B108" s="215"/>
      <c r="C108" s="216"/>
      <c r="D108" s="217">
        <f>+D105+D106+D107</f>
        <v>0</v>
      </c>
      <c r="E108" s="217"/>
      <c r="F108" s="217">
        <f>F105+F106+F107</f>
        <v>531432</v>
      </c>
      <c r="G108" s="217"/>
      <c r="H108" s="30" t="s">
        <v>20</v>
      </c>
      <c r="I108" s="30" t="s">
        <v>20</v>
      </c>
      <c r="J108" s="133" t="s">
        <v>171</v>
      </c>
      <c r="K108" s="134">
        <f>A46</f>
        <v>3</v>
      </c>
      <c r="L108" s="130">
        <f>A93</f>
        <v>2</v>
      </c>
      <c r="M108" s="135">
        <f>A80</f>
        <v>6</v>
      </c>
      <c r="N108" s="136">
        <f>A58</f>
        <v>1</v>
      </c>
      <c r="O108" s="132">
        <f t="shared" si="15"/>
        <v>12</v>
      </c>
    </row>
    <row r="109" spans="1:15" ht="29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20" t="s">
        <v>172</v>
      </c>
      <c r="K109" s="134">
        <f>H46+I46</f>
        <v>26</v>
      </c>
      <c r="L109" s="130">
        <f>H93+I93</f>
        <v>0</v>
      </c>
      <c r="M109" s="135">
        <f>H80+I80</f>
        <v>0</v>
      </c>
      <c r="N109" s="136">
        <f>H58+I58</f>
        <v>0</v>
      </c>
      <c r="O109" s="132">
        <f t="shared" si="15"/>
        <v>26</v>
      </c>
    </row>
    <row r="110" spans="1:15" x14ac:dyDescent="0.25">
      <c r="A110" s="1"/>
      <c r="B110" s="1"/>
      <c r="C110" s="1"/>
      <c r="D110" s="1"/>
      <c r="E110" s="1"/>
      <c r="F110" s="32" t="s">
        <v>20</v>
      </c>
      <c r="G110" s="1"/>
      <c r="H110" s="1"/>
      <c r="I110" s="1"/>
      <c r="J110" s="120" t="s">
        <v>173</v>
      </c>
      <c r="K110" s="134">
        <f>G46</f>
        <v>32</v>
      </c>
      <c r="L110" s="130">
        <f>G93</f>
        <v>32</v>
      </c>
      <c r="M110" s="135">
        <f>G80</f>
        <v>96</v>
      </c>
      <c r="N110" s="136">
        <f>G58</f>
        <v>8</v>
      </c>
      <c r="O110" s="132">
        <f t="shared" si="15"/>
        <v>168</v>
      </c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20" t="s">
        <v>174</v>
      </c>
      <c r="K111" s="137">
        <f>M46</f>
        <v>196179</v>
      </c>
      <c r="L111" s="130">
        <f>M95</f>
        <v>210153</v>
      </c>
      <c r="M111" s="135">
        <f>M80</f>
        <v>0</v>
      </c>
      <c r="N111" s="118">
        <f>M60</f>
        <v>0</v>
      </c>
      <c r="O111" s="132">
        <f t="shared" si="15"/>
        <v>406332</v>
      </c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20" t="s">
        <v>175</v>
      </c>
      <c r="K112" s="138">
        <f>N48</f>
        <v>38880</v>
      </c>
      <c r="L112" s="121">
        <f>N95</f>
        <v>34560</v>
      </c>
      <c r="M112" s="121">
        <f>N82</f>
        <v>41040</v>
      </c>
      <c r="N112" s="122">
        <f>O60</f>
        <v>10620</v>
      </c>
      <c r="O112" s="132">
        <f t="shared" si="15"/>
        <v>125100</v>
      </c>
    </row>
    <row r="113" spans="1:15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24" t="s">
        <v>21</v>
      </c>
      <c r="K113" s="139">
        <f>K111+K112</f>
        <v>235059</v>
      </c>
      <c r="L113" s="125">
        <f>L111+L112</f>
        <v>244713</v>
      </c>
      <c r="M113" s="125">
        <f t="shared" ref="M113:O113" si="16">M111+M112</f>
        <v>41040</v>
      </c>
      <c r="N113" s="125">
        <f t="shared" si="16"/>
        <v>10620</v>
      </c>
      <c r="O113" s="125">
        <f t="shared" si="16"/>
        <v>531432</v>
      </c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6"/>
      <c r="K170" s="6"/>
      <c r="L170" s="6"/>
      <c r="M170" s="6"/>
      <c r="N170" s="6"/>
      <c r="O170" s="6"/>
    </row>
    <row r="171" spans="1:1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</row>
  </sheetData>
  <mergeCells count="112">
    <mergeCell ref="A108:C108"/>
    <mergeCell ref="D108:E108"/>
    <mergeCell ref="F108:G108"/>
    <mergeCell ref="A106:C106"/>
    <mergeCell ref="D106:E106"/>
    <mergeCell ref="F106:G106"/>
    <mergeCell ref="A107:C107"/>
    <mergeCell ref="D107:E107"/>
    <mergeCell ref="F107:G107"/>
    <mergeCell ref="A104:C104"/>
    <mergeCell ref="D104:E104"/>
    <mergeCell ref="F104:G104"/>
    <mergeCell ref="A105:C105"/>
    <mergeCell ref="D105:E105"/>
    <mergeCell ref="F105:G105"/>
    <mergeCell ref="A102:C102"/>
    <mergeCell ref="D102:E102"/>
    <mergeCell ref="F102:G102"/>
    <mergeCell ref="A103:C103"/>
    <mergeCell ref="D103:E103"/>
    <mergeCell ref="F103:G103"/>
    <mergeCell ref="A100:C100"/>
    <mergeCell ref="D100:E100"/>
    <mergeCell ref="F100:G100"/>
    <mergeCell ref="A101:C101"/>
    <mergeCell ref="D101:E101"/>
    <mergeCell ref="F101:G101"/>
    <mergeCell ref="A94:G94"/>
    <mergeCell ref="A95:G95"/>
    <mergeCell ref="A99:C99"/>
    <mergeCell ref="D99:E99"/>
    <mergeCell ref="F99:G99"/>
    <mergeCell ref="N86:N88"/>
    <mergeCell ref="O86:O88"/>
    <mergeCell ref="H87:H88"/>
    <mergeCell ref="I87:I88"/>
    <mergeCell ref="A86:A88"/>
    <mergeCell ref="B86:C87"/>
    <mergeCell ref="D86:D88"/>
    <mergeCell ref="E86:E88"/>
    <mergeCell ref="F86:F88"/>
    <mergeCell ref="G86:G88"/>
    <mergeCell ref="H86:I86"/>
    <mergeCell ref="J86:J88"/>
    <mergeCell ref="M86:M88"/>
    <mergeCell ref="N65:N67"/>
    <mergeCell ref="O65:O67"/>
    <mergeCell ref="H66:H67"/>
    <mergeCell ref="I66:I67"/>
    <mergeCell ref="A64:M64"/>
    <mergeCell ref="A65:A67"/>
    <mergeCell ref="B65:C66"/>
    <mergeCell ref="D65:D67"/>
    <mergeCell ref="E65:E67"/>
    <mergeCell ref="F65:F67"/>
    <mergeCell ref="G65:G67"/>
    <mergeCell ref="H65:I65"/>
    <mergeCell ref="J65:J67"/>
    <mergeCell ref="M65:M67"/>
    <mergeCell ref="B58:F58"/>
    <mergeCell ref="N33:N35"/>
    <mergeCell ref="O33:O35"/>
    <mergeCell ref="B46:F46"/>
    <mergeCell ref="A47:G47"/>
    <mergeCell ref="A48:G48"/>
    <mergeCell ref="F33:F35"/>
    <mergeCell ref="G33:G35"/>
    <mergeCell ref="H33:I33"/>
    <mergeCell ref="J33:J35"/>
    <mergeCell ref="M33:M35"/>
    <mergeCell ref="E33:E35"/>
    <mergeCell ref="N52:N54"/>
    <mergeCell ref="O52:O54"/>
    <mergeCell ref="H53:H54"/>
    <mergeCell ref="I53:I54"/>
    <mergeCell ref="B33:C34"/>
    <mergeCell ref="D33:D35"/>
    <mergeCell ref="A1:O1"/>
    <mergeCell ref="A6:O6"/>
    <mergeCell ref="A8:N9"/>
    <mergeCell ref="A13:N13"/>
    <mergeCell ref="A14:C14"/>
    <mergeCell ref="A17:O17"/>
    <mergeCell ref="A18:F18"/>
    <mergeCell ref="A20:O20"/>
    <mergeCell ref="A3:O3"/>
    <mergeCell ref="A4:O4"/>
    <mergeCell ref="A11:O11"/>
    <mergeCell ref="J99:O99"/>
    <mergeCell ref="J105:O105"/>
    <mergeCell ref="B93:F93"/>
    <mergeCell ref="A85:M85"/>
    <mergeCell ref="A82:G82"/>
    <mergeCell ref="A81:G81"/>
    <mergeCell ref="B80:F80"/>
    <mergeCell ref="A23:O23"/>
    <mergeCell ref="A25:O25"/>
    <mergeCell ref="A30:O30"/>
    <mergeCell ref="A32:O32"/>
    <mergeCell ref="A59:G59"/>
    <mergeCell ref="A60:G60"/>
    <mergeCell ref="A51:M51"/>
    <mergeCell ref="A52:A54"/>
    <mergeCell ref="B52:C53"/>
    <mergeCell ref="D52:D54"/>
    <mergeCell ref="E52:E54"/>
    <mergeCell ref="F52:F54"/>
    <mergeCell ref="G52:G54"/>
    <mergeCell ref="H52:I52"/>
    <mergeCell ref="J52:J54"/>
    <mergeCell ref="M52:M54"/>
    <mergeCell ref="A33:A35"/>
  </mergeCells>
  <phoneticPr fontId="16" type="noConversion"/>
  <conditionalFormatting sqref="K101:N10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{D8FD4061-B9DA-4003-9FD9-7A041F2DAB96}</x14:id>
        </ext>
      </extLst>
    </cfRule>
  </conditionalFormatting>
  <conditionalFormatting sqref="K107:N11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{3D419582-AD80-422F-ADD2-6A9993EEDCA8}</x14:id>
        </ext>
      </extLst>
    </cfRule>
  </conditionalFormatting>
  <conditionalFormatting sqref="K113:O1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7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FD4061-B9DA-4003-9FD9-7A041F2DAB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K101:N103</xm:sqref>
        </x14:conditionalFormatting>
        <x14:conditionalFormatting xmlns:xm="http://schemas.microsoft.com/office/excel/2006/main">
          <x14:cfRule type="dataBar" id="{3D419582-AD80-422F-ADD2-6A9993EEDCA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K107:N112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4"/>
  <sheetViews>
    <sheetView topLeftCell="A51" zoomScale="80" zoomScaleNormal="80" workbookViewId="0">
      <selection activeCell="K101" sqref="K101:O104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2" width="15.5703125" customWidth="1"/>
    <col min="13" max="13" width="15.7109375" customWidth="1"/>
    <col min="14" max="14" width="17.7109375" customWidth="1"/>
    <col min="15" max="15" width="13.140625" customWidth="1"/>
  </cols>
  <sheetData>
    <row r="1" spans="1:15" ht="18" x14ac:dyDescent="0.2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spans="1:15" ht="15.75" x14ac:dyDescent="0.25">
      <c r="A4" s="171" t="s">
        <v>51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67" t="s">
        <v>46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68" t="s">
        <v>47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35"/>
    </row>
    <row r="9" spans="1:15" ht="18" customHeight="1" x14ac:dyDescent="0.25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72" t="s">
        <v>74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69" t="s">
        <v>44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4"/>
    </row>
    <row r="14" spans="1:15" ht="15.75" customHeight="1" x14ac:dyDescent="0.25">
      <c r="A14" s="170" t="s">
        <v>45</v>
      </c>
      <c r="B14" s="170"/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53" t="s">
        <v>42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spans="1:15" x14ac:dyDescent="0.25">
      <c r="A18" s="153" t="s">
        <v>41</v>
      </c>
      <c r="B18" s="153"/>
      <c r="C18" s="153"/>
      <c r="D18" s="153"/>
      <c r="E18" s="153"/>
      <c r="F18" s="15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53" t="s">
        <v>52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53" t="s">
        <v>43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53" t="s">
        <v>4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55" t="s">
        <v>6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  <row r="33" spans="1:16" ht="27" customHeight="1" thickBot="1" x14ac:dyDescent="0.3">
      <c r="A33" s="156" t="s">
        <v>7</v>
      </c>
      <c r="B33" s="158" t="s">
        <v>8</v>
      </c>
      <c r="C33" s="159"/>
      <c r="D33" s="162" t="s">
        <v>9</v>
      </c>
      <c r="E33" s="162" t="s">
        <v>10</v>
      </c>
      <c r="F33" s="162" t="s">
        <v>11</v>
      </c>
      <c r="G33" s="162" t="s">
        <v>37</v>
      </c>
      <c r="H33" s="158" t="s">
        <v>33</v>
      </c>
      <c r="I33" s="159"/>
      <c r="J33" s="162" t="s">
        <v>65</v>
      </c>
      <c r="K33" s="72"/>
      <c r="L33" s="72"/>
      <c r="M33" s="162" t="s">
        <v>12</v>
      </c>
      <c r="N33" s="162" t="s">
        <v>36</v>
      </c>
      <c r="O33" s="174" t="s">
        <v>13</v>
      </c>
    </row>
    <row r="34" spans="1:16" ht="0.75" customHeight="1" thickBot="1" x14ac:dyDescent="0.3">
      <c r="A34" s="157"/>
      <c r="B34" s="160"/>
      <c r="C34" s="161"/>
      <c r="D34" s="163"/>
      <c r="E34" s="163"/>
      <c r="F34" s="163"/>
      <c r="G34" s="180"/>
      <c r="H34" s="74" t="s">
        <v>14</v>
      </c>
      <c r="I34" s="75"/>
      <c r="J34" s="164"/>
      <c r="K34" s="76"/>
      <c r="L34" s="76"/>
      <c r="M34" s="164"/>
      <c r="N34" s="163"/>
      <c r="O34" s="175"/>
    </row>
    <row r="35" spans="1:16" ht="26.25" customHeight="1" thickBot="1" x14ac:dyDescent="0.3">
      <c r="A35" s="157"/>
      <c r="B35" s="72" t="s">
        <v>15</v>
      </c>
      <c r="C35" s="71" t="s">
        <v>16</v>
      </c>
      <c r="D35" s="163"/>
      <c r="E35" s="163"/>
      <c r="F35" s="163"/>
      <c r="G35" s="181"/>
      <c r="H35" s="77" t="s">
        <v>34</v>
      </c>
      <c r="I35" s="73" t="s">
        <v>35</v>
      </c>
      <c r="J35" s="164"/>
      <c r="K35" s="73" t="s">
        <v>66</v>
      </c>
      <c r="L35" s="73" t="s">
        <v>67</v>
      </c>
      <c r="M35" s="164"/>
      <c r="N35" s="173"/>
      <c r="O35" s="176"/>
    </row>
    <row r="36" spans="1:16" ht="57.75" hidden="1" thickBot="1" x14ac:dyDescent="0.3">
      <c r="A36" s="18">
        <v>0</v>
      </c>
      <c r="B36" s="56" t="s">
        <v>128</v>
      </c>
      <c r="C36" s="56" t="s">
        <v>58</v>
      </c>
      <c r="D36" s="56" t="s">
        <v>32</v>
      </c>
      <c r="E36" s="63" t="s">
        <v>129</v>
      </c>
      <c r="F36" s="56" t="s">
        <v>130</v>
      </c>
      <c r="G36" s="58"/>
      <c r="H36" s="58"/>
      <c r="I36" s="58"/>
      <c r="J36" s="62">
        <v>54166</v>
      </c>
      <c r="K36" s="62"/>
      <c r="L36" s="62"/>
      <c r="M36" s="62"/>
      <c r="N36" s="62"/>
      <c r="O36" s="104">
        <f>SUM(M36:N36)</f>
        <v>0</v>
      </c>
    </row>
    <row r="37" spans="1:16" ht="57.75" thickBot="1" x14ac:dyDescent="0.3">
      <c r="A37" s="18">
        <v>1</v>
      </c>
      <c r="B37" s="56" t="s">
        <v>128</v>
      </c>
      <c r="C37" s="56" t="s">
        <v>60</v>
      </c>
      <c r="D37" s="56" t="s">
        <v>32</v>
      </c>
      <c r="E37" s="63" t="s">
        <v>81</v>
      </c>
      <c r="F37" s="56" t="s">
        <v>130</v>
      </c>
      <c r="G37" s="58">
        <v>8</v>
      </c>
      <c r="H37" s="58">
        <v>8</v>
      </c>
      <c r="I37" s="58">
        <v>2</v>
      </c>
      <c r="J37" s="68" t="s">
        <v>63</v>
      </c>
      <c r="K37" s="68">
        <v>5500</v>
      </c>
      <c r="L37" s="68">
        <v>12500</v>
      </c>
      <c r="M37" s="62">
        <v>43766</v>
      </c>
      <c r="N37" s="100">
        <v>10400</v>
      </c>
      <c r="O37" s="106">
        <f t="shared" ref="O37:O45" si="0">SUM(M37:N37)</f>
        <v>54166</v>
      </c>
      <c r="P37" s="103"/>
    </row>
    <row r="38" spans="1:16" ht="43.5" hidden="1" thickBot="1" x14ac:dyDescent="0.3">
      <c r="A38" s="18">
        <v>0</v>
      </c>
      <c r="B38" s="56" t="s">
        <v>131</v>
      </c>
      <c r="C38" s="56" t="s">
        <v>57</v>
      </c>
      <c r="D38" s="56" t="s">
        <v>32</v>
      </c>
      <c r="E38" s="63" t="s">
        <v>81</v>
      </c>
      <c r="F38" s="56" t="s">
        <v>132</v>
      </c>
      <c r="G38" s="58"/>
      <c r="H38" s="58"/>
      <c r="I38" s="58"/>
      <c r="J38" s="62">
        <v>120000</v>
      </c>
      <c r="K38" s="62"/>
      <c r="L38" s="62"/>
      <c r="M38" s="62"/>
      <c r="N38" s="100"/>
      <c r="O38" s="106">
        <f t="shared" si="0"/>
        <v>0</v>
      </c>
    </row>
    <row r="39" spans="1:16" ht="43.5" thickBot="1" x14ac:dyDescent="0.3">
      <c r="A39" s="18">
        <v>1</v>
      </c>
      <c r="B39" s="56" t="s">
        <v>131</v>
      </c>
      <c r="C39" s="56" t="s">
        <v>61</v>
      </c>
      <c r="D39" s="56" t="s">
        <v>32</v>
      </c>
      <c r="E39" s="63" t="s">
        <v>81</v>
      </c>
      <c r="F39" s="56" t="s">
        <v>132</v>
      </c>
      <c r="G39" s="58">
        <v>8</v>
      </c>
      <c r="H39" s="58">
        <v>8</v>
      </c>
      <c r="I39" s="58">
        <v>2</v>
      </c>
      <c r="J39" s="68" t="s">
        <v>63</v>
      </c>
      <c r="K39" s="68">
        <v>5500</v>
      </c>
      <c r="L39" s="68">
        <v>12500</v>
      </c>
      <c r="M39" s="62">
        <v>108800</v>
      </c>
      <c r="N39" s="100">
        <v>11200</v>
      </c>
      <c r="O39" s="106">
        <f t="shared" si="0"/>
        <v>120000</v>
      </c>
      <c r="P39" s="103"/>
    </row>
    <row r="40" spans="1:16" ht="43.5" hidden="1" thickBot="1" x14ac:dyDescent="0.3">
      <c r="A40" s="18">
        <v>0</v>
      </c>
      <c r="B40" s="56" t="s">
        <v>133</v>
      </c>
      <c r="C40" s="56" t="s">
        <v>59</v>
      </c>
      <c r="D40" s="56" t="s">
        <v>32</v>
      </c>
      <c r="E40" s="63" t="s">
        <v>81</v>
      </c>
      <c r="F40" s="56" t="s">
        <v>134</v>
      </c>
      <c r="G40" s="58"/>
      <c r="H40" s="58"/>
      <c r="I40" s="58"/>
      <c r="J40" s="62">
        <v>68533</v>
      </c>
      <c r="K40" s="62"/>
      <c r="L40" s="62"/>
      <c r="M40" s="62"/>
      <c r="N40" s="100"/>
      <c r="O40" s="106">
        <f t="shared" si="0"/>
        <v>0</v>
      </c>
    </row>
    <row r="41" spans="1:16" ht="43.5" thickBot="1" x14ac:dyDescent="0.3">
      <c r="A41" s="18">
        <v>1</v>
      </c>
      <c r="B41" s="56" t="s">
        <v>133</v>
      </c>
      <c r="C41" s="56" t="s">
        <v>62</v>
      </c>
      <c r="D41" s="56" t="s">
        <v>32</v>
      </c>
      <c r="E41" s="63" t="s">
        <v>81</v>
      </c>
      <c r="F41" s="56" t="s">
        <v>134</v>
      </c>
      <c r="G41" s="58">
        <v>8</v>
      </c>
      <c r="H41" s="58">
        <v>10</v>
      </c>
      <c r="I41" s="58">
        <v>2</v>
      </c>
      <c r="J41" s="62"/>
      <c r="K41" s="62">
        <v>5500</v>
      </c>
      <c r="L41" s="62">
        <v>12500</v>
      </c>
      <c r="M41" s="62">
        <v>58133</v>
      </c>
      <c r="N41" s="100">
        <v>10400</v>
      </c>
      <c r="O41" s="106">
        <f t="shared" si="0"/>
        <v>68533</v>
      </c>
      <c r="P41" s="103"/>
    </row>
    <row r="42" spans="1:16" ht="43.5" hidden="1" thickBot="1" x14ac:dyDescent="0.3">
      <c r="A42" s="18">
        <v>0</v>
      </c>
      <c r="B42" s="56" t="s">
        <v>135</v>
      </c>
      <c r="C42" s="56" t="s">
        <v>136</v>
      </c>
      <c r="D42" s="56" t="s">
        <v>32</v>
      </c>
      <c r="E42" s="63" t="s">
        <v>129</v>
      </c>
      <c r="F42" s="56" t="s">
        <v>137</v>
      </c>
      <c r="G42" s="58"/>
      <c r="H42" s="58"/>
      <c r="I42" s="58"/>
      <c r="J42" s="62"/>
      <c r="K42" s="62"/>
      <c r="L42" s="62"/>
      <c r="M42" s="62"/>
      <c r="N42" s="62"/>
      <c r="O42" s="105">
        <f t="shared" si="0"/>
        <v>0</v>
      </c>
    </row>
    <row r="43" spans="1:16" ht="44.25" hidden="1" customHeight="1" thickBot="1" x14ac:dyDescent="0.3">
      <c r="A43" s="18">
        <v>0</v>
      </c>
      <c r="B43" s="56" t="s">
        <v>135</v>
      </c>
      <c r="C43" s="56" t="s">
        <v>138</v>
      </c>
      <c r="D43" s="56" t="s">
        <v>32</v>
      </c>
      <c r="E43" s="63" t="s">
        <v>129</v>
      </c>
      <c r="F43" s="56" t="s">
        <v>137</v>
      </c>
      <c r="G43" s="58"/>
      <c r="H43" s="58"/>
      <c r="I43" s="58"/>
      <c r="J43" s="62"/>
      <c r="K43" s="62"/>
      <c r="L43" s="62"/>
      <c r="M43" s="62"/>
      <c r="N43" s="62"/>
      <c r="O43" s="62">
        <f t="shared" si="0"/>
        <v>0</v>
      </c>
    </row>
    <row r="44" spans="1:16" ht="43.5" hidden="1" thickBot="1" x14ac:dyDescent="0.3">
      <c r="A44" s="18">
        <v>0</v>
      </c>
      <c r="B44" s="56" t="s">
        <v>139</v>
      </c>
      <c r="C44" s="56" t="s">
        <v>140</v>
      </c>
      <c r="D44" s="56" t="s">
        <v>32</v>
      </c>
      <c r="E44" s="63" t="s">
        <v>129</v>
      </c>
      <c r="F44" s="56" t="s">
        <v>141</v>
      </c>
      <c r="G44" s="58"/>
      <c r="H44" s="58"/>
      <c r="I44" s="58"/>
      <c r="J44" s="62"/>
      <c r="K44" s="62"/>
      <c r="L44" s="62"/>
      <c r="M44" s="62"/>
      <c r="N44" s="62"/>
      <c r="O44" s="62">
        <f t="shared" si="0"/>
        <v>0</v>
      </c>
    </row>
    <row r="45" spans="1:16" ht="40.5" hidden="1" customHeight="1" thickBot="1" x14ac:dyDescent="0.3">
      <c r="A45" s="18">
        <v>0</v>
      </c>
      <c r="B45" s="56" t="s">
        <v>142</v>
      </c>
      <c r="C45" s="56" t="s">
        <v>143</v>
      </c>
      <c r="D45" s="56" t="s">
        <v>32</v>
      </c>
      <c r="E45" s="63" t="s">
        <v>129</v>
      </c>
      <c r="F45" s="56" t="s">
        <v>141</v>
      </c>
      <c r="G45" s="58"/>
      <c r="H45" s="58"/>
      <c r="I45" s="58"/>
      <c r="J45" s="68"/>
      <c r="K45" s="68"/>
      <c r="L45" s="68"/>
      <c r="M45" s="62"/>
      <c r="N45" s="62"/>
      <c r="O45" s="62">
        <f t="shared" si="0"/>
        <v>0</v>
      </c>
    </row>
    <row r="46" spans="1:16" ht="15.75" customHeight="1" thickBot="1" x14ac:dyDescent="0.3">
      <c r="A46" s="19">
        <f>SUM(A36:A45)</f>
        <v>3</v>
      </c>
      <c r="B46" s="177" t="s">
        <v>17</v>
      </c>
      <c r="C46" s="177"/>
      <c r="D46" s="177"/>
      <c r="E46" s="177"/>
      <c r="F46" s="177"/>
      <c r="G46" s="7">
        <f t="shared" ref="G46:O46" si="1">SUM(G36:G45)</f>
        <v>24</v>
      </c>
      <c r="H46" s="7">
        <f t="shared" si="1"/>
        <v>26</v>
      </c>
      <c r="I46" s="7">
        <f t="shared" si="1"/>
        <v>6</v>
      </c>
      <c r="J46" s="61">
        <f t="shared" si="1"/>
        <v>242699</v>
      </c>
      <c r="K46" s="61">
        <f>SUM(K36:K45)</f>
        <v>16500</v>
      </c>
      <c r="L46" s="61">
        <f>SUM(L36:L45)</f>
        <v>37500</v>
      </c>
      <c r="M46" s="22">
        <f>SUM(M36:M45)</f>
        <v>210699</v>
      </c>
      <c r="N46" s="22">
        <f>SUM(N36:N45)</f>
        <v>32000</v>
      </c>
      <c r="O46" s="22">
        <f t="shared" si="1"/>
        <v>242699</v>
      </c>
      <c r="P46" s="69" t="s">
        <v>20</v>
      </c>
    </row>
    <row r="47" spans="1:16" ht="15.75" customHeight="1" thickBot="1" x14ac:dyDescent="0.3">
      <c r="A47" s="178" t="s">
        <v>18</v>
      </c>
      <c r="B47" s="179"/>
      <c r="C47" s="179"/>
      <c r="D47" s="179"/>
      <c r="E47" s="179"/>
      <c r="F47" s="179"/>
      <c r="G47" s="179"/>
      <c r="H47" s="64"/>
      <c r="I47" s="64"/>
      <c r="J47" s="65"/>
      <c r="K47" s="65"/>
      <c r="L47" s="65"/>
      <c r="M47" s="22">
        <v>0</v>
      </c>
      <c r="N47" s="22">
        <f>N46*-0.1</f>
        <v>-3200</v>
      </c>
      <c r="O47" s="22">
        <f>N47</f>
        <v>-3200</v>
      </c>
    </row>
    <row r="48" spans="1:16" ht="15.75" customHeight="1" thickBot="1" x14ac:dyDescent="0.3">
      <c r="A48" s="177" t="s">
        <v>19</v>
      </c>
      <c r="B48" s="177"/>
      <c r="C48" s="177"/>
      <c r="D48" s="177"/>
      <c r="E48" s="177"/>
      <c r="F48" s="177"/>
      <c r="G48" s="177"/>
      <c r="H48" s="66"/>
      <c r="I48" s="66"/>
      <c r="J48" s="67"/>
      <c r="K48" s="67"/>
      <c r="L48" s="67"/>
      <c r="M48" s="22">
        <f>SUM(M46:M47)</f>
        <v>210699</v>
      </c>
      <c r="N48" s="22">
        <f>SUM(N46:N47)</f>
        <v>28800</v>
      </c>
      <c r="O48" s="22">
        <f>O47+O46</f>
        <v>239499</v>
      </c>
    </row>
    <row r="49" spans="1:15" x14ac:dyDescent="0.25">
      <c r="A49" s="40"/>
      <c r="B49" s="40"/>
      <c r="C49" s="40"/>
      <c r="D49" s="40"/>
      <c r="E49" s="40"/>
      <c r="F49" s="40"/>
      <c r="G49" s="40"/>
      <c r="H49" s="41"/>
      <c r="I49" s="41"/>
      <c r="J49" s="42"/>
      <c r="K49" s="42"/>
      <c r="L49" s="42"/>
      <c r="M49" s="42"/>
      <c r="N49" s="42"/>
      <c r="O49" s="43"/>
    </row>
    <row r="50" spans="1:15" x14ac:dyDescent="0.25">
      <c r="A50" s="40"/>
      <c r="B50" s="40"/>
      <c r="C50" s="40"/>
      <c r="D50" s="40"/>
      <c r="E50" s="40"/>
      <c r="F50" s="40"/>
      <c r="G50" s="40"/>
      <c r="H50" s="41"/>
      <c r="I50" s="41"/>
      <c r="J50" s="42"/>
      <c r="K50" s="42"/>
      <c r="L50" s="42"/>
      <c r="M50" s="42"/>
      <c r="N50" s="42"/>
      <c r="O50" s="43"/>
    </row>
    <row r="51" spans="1:15" ht="15.75" thickBot="1" x14ac:dyDescent="0.3">
      <c r="A51" s="149" t="s">
        <v>22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44"/>
      <c r="O51" s="44"/>
    </row>
    <row r="52" spans="1:15" ht="24.75" customHeight="1" thickBot="1" x14ac:dyDescent="0.3">
      <c r="A52" s="156" t="s">
        <v>7</v>
      </c>
      <c r="B52" s="158" t="s">
        <v>8</v>
      </c>
      <c r="C52" s="159"/>
      <c r="D52" s="162" t="s">
        <v>9</v>
      </c>
      <c r="E52" s="162" t="s">
        <v>10</v>
      </c>
      <c r="F52" s="162" t="s">
        <v>11</v>
      </c>
      <c r="G52" s="162" t="s">
        <v>37</v>
      </c>
      <c r="H52" s="156" t="s">
        <v>33</v>
      </c>
      <c r="I52" s="156"/>
      <c r="J52" s="162" t="s">
        <v>65</v>
      </c>
      <c r="K52" s="72"/>
      <c r="L52" s="72"/>
      <c r="M52" s="162" t="s">
        <v>12</v>
      </c>
      <c r="N52" s="162" t="s">
        <v>36</v>
      </c>
      <c r="O52" s="174" t="s">
        <v>13</v>
      </c>
    </row>
    <row r="53" spans="1:15" ht="3.75" customHeight="1" thickBot="1" x14ac:dyDescent="0.3">
      <c r="A53" s="157"/>
      <c r="B53" s="160"/>
      <c r="C53" s="161"/>
      <c r="D53" s="163"/>
      <c r="E53" s="163"/>
      <c r="F53" s="163"/>
      <c r="G53" s="164"/>
      <c r="H53" s="163" t="s">
        <v>34</v>
      </c>
      <c r="I53" s="163" t="s">
        <v>35</v>
      </c>
      <c r="J53" s="164"/>
      <c r="K53" s="76"/>
      <c r="L53" s="76"/>
      <c r="M53" s="164"/>
      <c r="N53" s="163"/>
      <c r="O53" s="175"/>
    </row>
    <row r="54" spans="1:15" ht="27.75" customHeight="1" thickBot="1" x14ac:dyDescent="0.3">
      <c r="A54" s="157"/>
      <c r="B54" s="72" t="s">
        <v>15</v>
      </c>
      <c r="C54" s="71" t="s">
        <v>16</v>
      </c>
      <c r="D54" s="163"/>
      <c r="E54" s="163"/>
      <c r="F54" s="163"/>
      <c r="G54" s="165"/>
      <c r="H54" s="173"/>
      <c r="I54" s="173"/>
      <c r="J54" s="164"/>
      <c r="K54" s="73" t="s">
        <v>66</v>
      </c>
      <c r="L54" s="73" t="s">
        <v>67</v>
      </c>
      <c r="M54" s="164"/>
      <c r="N54" s="173"/>
      <c r="O54" s="176"/>
    </row>
    <row r="55" spans="1:15" ht="18" hidden="1" customHeight="1" thickBot="1" x14ac:dyDescent="0.3">
      <c r="A55" s="18"/>
      <c r="B55" s="56"/>
      <c r="C55" s="56" t="s">
        <v>150</v>
      </c>
      <c r="D55" s="56" t="s">
        <v>23</v>
      </c>
      <c r="E55" s="57" t="s">
        <v>151</v>
      </c>
      <c r="F55" s="56" t="s">
        <v>149</v>
      </c>
      <c r="G55" s="58"/>
      <c r="H55" s="58"/>
      <c r="I55" s="58"/>
      <c r="J55" s="59">
        <v>600000</v>
      </c>
      <c r="K55" s="60"/>
      <c r="L55" s="60"/>
      <c r="M55" s="60">
        <v>0</v>
      </c>
      <c r="N55" s="59"/>
      <c r="O55" s="59">
        <f>+M55+N55</f>
        <v>0</v>
      </c>
    </row>
    <row r="56" spans="1:15" ht="125.25" customHeight="1" thickBot="1" x14ac:dyDescent="0.3">
      <c r="A56" s="18">
        <v>1</v>
      </c>
      <c r="B56" s="56" t="s">
        <v>108</v>
      </c>
      <c r="C56" s="56" t="s">
        <v>155</v>
      </c>
      <c r="D56" s="56" t="s">
        <v>23</v>
      </c>
      <c r="E56" s="57" t="s">
        <v>176</v>
      </c>
      <c r="F56" s="56" t="s">
        <v>148</v>
      </c>
      <c r="G56" s="58">
        <v>16</v>
      </c>
      <c r="H56" s="58"/>
      <c r="I56" s="58"/>
      <c r="J56" s="59">
        <v>390000</v>
      </c>
      <c r="K56" s="60">
        <v>3500</v>
      </c>
      <c r="L56" s="60">
        <v>8925</v>
      </c>
      <c r="M56" s="60">
        <v>0</v>
      </c>
      <c r="N56" s="59">
        <v>23800</v>
      </c>
      <c r="O56" s="59">
        <f t="shared" ref="O56:O57" si="2">+M56+N56</f>
        <v>23800</v>
      </c>
    </row>
    <row r="57" spans="1:15" ht="43.5" hidden="1" thickBot="1" x14ac:dyDescent="0.3">
      <c r="A57" s="18"/>
      <c r="B57" s="56"/>
      <c r="C57" s="56" t="s">
        <v>57</v>
      </c>
      <c r="D57" s="56" t="s">
        <v>23</v>
      </c>
      <c r="E57" s="57"/>
      <c r="F57" s="56"/>
      <c r="G57" s="58"/>
      <c r="H57" s="58"/>
      <c r="I57" s="58"/>
      <c r="J57" s="59">
        <v>0</v>
      </c>
      <c r="K57" s="60"/>
      <c r="L57" s="60"/>
      <c r="M57" s="60">
        <v>0</v>
      </c>
      <c r="N57" s="59"/>
      <c r="O57" s="59">
        <f t="shared" si="2"/>
        <v>0</v>
      </c>
    </row>
    <row r="58" spans="1:15" ht="15.75" thickBot="1" x14ac:dyDescent="0.3">
      <c r="A58" s="19">
        <f>SUM(A55:A57)</f>
        <v>1</v>
      </c>
      <c r="B58" s="146" t="s">
        <v>17</v>
      </c>
      <c r="C58" s="147"/>
      <c r="D58" s="147"/>
      <c r="E58" s="147"/>
      <c r="F58" s="148"/>
      <c r="G58" s="7">
        <f>SUM(G55:G57)</f>
        <v>16</v>
      </c>
      <c r="H58" s="7">
        <f>SUM(H55:H57)</f>
        <v>0</v>
      </c>
      <c r="I58" s="7">
        <f>SUM(I55:I57)</f>
        <v>0</v>
      </c>
      <c r="J58" s="61">
        <f>SUM(J55:J57)</f>
        <v>990000</v>
      </c>
      <c r="K58" s="61">
        <f>SUM(K56)</f>
        <v>3500</v>
      </c>
      <c r="L58" s="61">
        <f>SUM(L56:L57)</f>
        <v>8925</v>
      </c>
      <c r="M58" s="15">
        <f>SUM(M55:M57)</f>
        <v>0</v>
      </c>
      <c r="N58" s="15">
        <f>SUM(N55:N57)</f>
        <v>23800</v>
      </c>
      <c r="O58" s="15">
        <f>SUM(O55:O57)</f>
        <v>23800</v>
      </c>
    </row>
    <row r="59" spans="1:15" ht="15.75" thickBot="1" x14ac:dyDescent="0.3">
      <c r="A59" s="150" t="s">
        <v>18</v>
      </c>
      <c r="B59" s="151"/>
      <c r="C59" s="151"/>
      <c r="D59" s="151"/>
      <c r="E59" s="151"/>
      <c r="F59" s="151"/>
      <c r="G59" s="151"/>
      <c r="H59" s="8"/>
      <c r="I59" s="9"/>
      <c r="J59" s="10"/>
      <c r="K59" s="10"/>
      <c r="L59" s="10"/>
      <c r="M59" s="15">
        <v>0</v>
      </c>
      <c r="N59" s="15">
        <f>N58*-0.1</f>
        <v>-2380</v>
      </c>
      <c r="O59" s="15">
        <f>N59</f>
        <v>-2380</v>
      </c>
    </row>
    <row r="60" spans="1:15" ht="19.5" customHeight="1" thickBot="1" x14ac:dyDescent="0.3">
      <c r="A60" s="146" t="s">
        <v>21</v>
      </c>
      <c r="B60" s="147"/>
      <c r="C60" s="147"/>
      <c r="D60" s="147"/>
      <c r="E60" s="147"/>
      <c r="F60" s="147"/>
      <c r="G60" s="147"/>
      <c r="H60" s="13"/>
      <c r="I60" s="13"/>
      <c r="J60" s="14"/>
      <c r="K60" s="14"/>
      <c r="L60" s="14"/>
      <c r="M60" s="15">
        <f>SUM(M58:M59)</f>
        <v>0</v>
      </c>
      <c r="N60" s="15">
        <f>SUM(N58:N59)</f>
        <v>21420</v>
      </c>
      <c r="O60" s="15">
        <f>O59+O58</f>
        <v>21420</v>
      </c>
    </row>
    <row r="61" spans="1:15" x14ac:dyDescent="0.25">
      <c r="A61" s="45"/>
      <c r="B61" s="45"/>
      <c r="C61" s="45"/>
      <c r="D61" s="45"/>
      <c r="E61" s="45"/>
      <c r="F61" s="45"/>
      <c r="G61" s="45"/>
      <c r="H61" s="46"/>
      <c r="I61" s="46"/>
      <c r="J61" s="47"/>
      <c r="K61" s="47"/>
      <c r="L61" s="47"/>
      <c r="M61" s="48"/>
      <c r="N61" s="49"/>
      <c r="O61" s="49"/>
    </row>
    <row r="62" spans="1:15" x14ac:dyDescent="0.25">
      <c r="A62" s="40"/>
      <c r="B62" s="40"/>
      <c r="C62" s="40"/>
      <c r="D62" s="40"/>
      <c r="E62" s="40"/>
      <c r="F62" s="40"/>
      <c r="G62" s="40"/>
      <c r="H62" s="41"/>
      <c r="I62" s="41"/>
      <c r="J62" s="50"/>
      <c r="K62" s="50"/>
      <c r="L62" s="50"/>
      <c r="M62" s="51"/>
      <c r="N62" s="43"/>
      <c r="O62" s="43"/>
    </row>
    <row r="63" spans="1:15" x14ac:dyDescent="0.25">
      <c r="A63" s="40"/>
      <c r="B63" s="40"/>
      <c r="C63" s="40"/>
      <c r="D63" s="40"/>
      <c r="E63" s="40"/>
      <c r="F63" s="40"/>
      <c r="G63" s="40"/>
      <c r="H63" s="41"/>
      <c r="I63" s="41"/>
      <c r="J63" s="50"/>
      <c r="K63" s="50"/>
      <c r="L63" s="50"/>
      <c r="M63" s="51"/>
      <c r="N63" s="43"/>
      <c r="O63" s="43"/>
    </row>
    <row r="64" spans="1:15" ht="16.5" customHeight="1" thickBot="1" x14ac:dyDescent="0.3">
      <c r="A64" s="149" t="s">
        <v>40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2"/>
      <c r="O64" s="52"/>
    </row>
    <row r="65" spans="1:16" ht="29.25" customHeight="1" thickBot="1" x14ac:dyDescent="0.3">
      <c r="A65" s="188" t="s">
        <v>7</v>
      </c>
      <c r="B65" s="190" t="s">
        <v>8</v>
      </c>
      <c r="C65" s="191"/>
      <c r="D65" s="182" t="s">
        <v>9</v>
      </c>
      <c r="E65" s="182" t="s">
        <v>10</v>
      </c>
      <c r="F65" s="182" t="s">
        <v>11</v>
      </c>
      <c r="G65" s="182" t="s">
        <v>53</v>
      </c>
      <c r="H65" s="190" t="s">
        <v>33</v>
      </c>
      <c r="I65" s="191"/>
      <c r="J65" s="162" t="s">
        <v>65</v>
      </c>
      <c r="K65" s="79"/>
      <c r="L65" s="79"/>
      <c r="M65" s="182" t="s">
        <v>12</v>
      </c>
      <c r="N65" s="182" t="s">
        <v>36</v>
      </c>
      <c r="O65" s="185" t="s">
        <v>54</v>
      </c>
    </row>
    <row r="66" spans="1:16" ht="13.5" customHeight="1" thickBot="1" x14ac:dyDescent="0.3">
      <c r="A66" s="189"/>
      <c r="B66" s="192"/>
      <c r="C66" s="193"/>
      <c r="D66" s="183"/>
      <c r="E66" s="183"/>
      <c r="F66" s="183"/>
      <c r="G66" s="194"/>
      <c r="H66" s="182" t="s">
        <v>34</v>
      </c>
      <c r="I66" s="182" t="s">
        <v>35</v>
      </c>
      <c r="J66" s="164"/>
      <c r="K66" s="81"/>
      <c r="L66" s="81"/>
      <c r="M66" s="196"/>
      <c r="N66" s="183"/>
      <c r="O66" s="186"/>
    </row>
    <row r="67" spans="1:16" ht="26.25" customHeight="1" thickBot="1" x14ac:dyDescent="0.3">
      <c r="A67" s="189"/>
      <c r="B67" s="79" t="s">
        <v>15</v>
      </c>
      <c r="C67" s="78" t="s">
        <v>16</v>
      </c>
      <c r="D67" s="183"/>
      <c r="E67" s="183"/>
      <c r="F67" s="183"/>
      <c r="G67" s="195"/>
      <c r="H67" s="184"/>
      <c r="I67" s="184"/>
      <c r="J67" s="164"/>
      <c r="K67" s="80" t="s">
        <v>66</v>
      </c>
      <c r="L67" s="80" t="s">
        <v>67</v>
      </c>
      <c r="M67" s="196"/>
      <c r="N67" s="184"/>
      <c r="O67" s="187"/>
    </row>
    <row r="68" spans="1:16" ht="54" customHeight="1" thickBot="1" x14ac:dyDescent="0.3">
      <c r="A68" s="58">
        <v>1</v>
      </c>
      <c r="B68" s="56" t="s">
        <v>90</v>
      </c>
      <c r="C68" s="56" t="s">
        <v>91</v>
      </c>
      <c r="D68" s="56" t="s">
        <v>39</v>
      </c>
      <c r="E68" s="56" t="s">
        <v>112</v>
      </c>
      <c r="F68" s="56" t="s">
        <v>93</v>
      </c>
      <c r="G68" s="99">
        <v>16</v>
      </c>
      <c r="H68" s="99"/>
      <c r="I68" s="99"/>
      <c r="J68" s="62">
        <v>500000</v>
      </c>
      <c r="K68" s="100">
        <v>5200</v>
      </c>
      <c r="L68" s="100">
        <f>8500+6900</f>
        <v>15400</v>
      </c>
      <c r="M68" s="100"/>
      <c r="N68" s="62"/>
      <c r="O68" s="62">
        <f>SUM(M68:N68)</f>
        <v>0</v>
      </c>
      <c r="P68" s="69" t="s">
        <v>20</v>
      </c>
    </row>
    <row r="69" spans="1:16" ht="54" hidden="1" customHeight="1" thickBot="1" x14ac:dyDescent="0.3">
      <c r="A69" s="58">
        <v>0</v>
      </c>
      <c r="B69" s="56" t="s">
        <v>94</v>
      </c>
      <c r="C69" s="56" t="s">
        <v>95</v>
      </c>
      <c r="D69" s="56" t="s">
        <v>39</v>
      </c>
      <c r="E69" s="56"/>
      <c r="F69" s="56" t="s">
        <v>97</v>
      </c>
      <c r="G69" s="58">
        <v>0</v>
      </c>
      <c r="H69" s="58"/>
      <c r="I69" s="58"/>
      <c r="J69" s="62">
        <v>500000</v>
      </c>
      <c r="K69" s="100">
        <v>0</v>
      </c>
      <c r="L69" s="100">
        <v>0</v>
      </c>
      <c r="M69" s="100">
        <v>0</v>
      </c>
      <c r="N69" s="62">
        <v>0</v>
      </c>
      <c r="O69" s="62">
        <v>0</v>
      </c>
      <c r="P69" s="69"/>
    </row>
    <row r="70" spans="1:16" ht="54" customHeight="1" thickBot="1" x14ac:dyDescent="0.3">
      <c r="A70" s="58">
        <v>1</v>
      </c>
      <c r="B70" s="56" t="s">
        <v>90</v>
      </c>
      <c r="C70" s="56" t="s">
        <v>98</v>
      </c>
      <c r="D70" s="56" t="s">
        <v>39</v>
      </c>
      <c r="E70" s="56" t="s">
        <v>115</v>
      </c>
      <c r="F70" s="56" t="s">
        <v>100</v>
      </c>
      <c r="G70" s="58">
        <v>16</v>
      </c>
      <c r="H70" s="58"/>
      <c r="I70" s="58"/>
      <c r="J70" s="62">
        <v>500000</v>
      </c>
      <c r="K70" s="100">
        <v>5600</v>
      </c>
      <c r="L70" s="100">
        <f>8500+6900</f>
        <v>15400</v>
      </c>
      <c r="M70" s="100"/>
      <c r="N70" s="62">
        <v>11400</v>
      </c>
      <c r="O70" s="62">
        <f t="shared" ref="O70" si="3">SUM(M70:N70)</f>
        <v>11400</v>
      </c>
      <c r="P70" s="69"/>
    </row>
    <row r="71" spans="1:16" ht="54" hidden="1" customHeight="1" thickBot="1" x14ac:dyDescent="0.3">
      <c r="A71" s="58">
        <v>0</v>
      </c>
      <c r="B71" s="56" t="s">
        <v>94</v>
      </c>
      <c r="C71" s="56" t="s">
        <v>101</v>
      </c>
      <c r="D71" s="56" t="s">
        <v>39</v>
      </c>
      <c r="E71" s="56"/>
      <c r="F71" s="56" t="s">
        <v>103</v>
      </c>
      <c r="G71" s="58">
        <v>0</v>
      </c>
      <c r="H71" s="58"/>
      <c r="I71" s="58"/>
      <c r="J71" s="62">
        <v>500000</v>
      </c>
      <c r="K71" s="100">
        <v>0</v>
      </c>
      <c r="L71" s="100">
        <v>0</v>
      </c>
      <c r="M71" s="100">
        <v>0</v>
      </c>
      <c r="N71" s="62">
        <v>0</v>
      </c>
      <c r="O71" s="62">
        <f t="shared" ref="O71" si="4">SUM(M71:N71)</f>
        <v>0</v>
      </c>
      <c r="P71" s="69"/>
    </row>
    <row r="72" spans="1:16" ht="54" customHeight="1" thickBot="1" x14ac:dyDescent="0.3">
      <c r="A72" s="58">
        <v>1</v>
      </c>
      <c r="B72" s="56" t="s">
        <v>104</v>
      </c>
      <c r="C72" s="56" t="s">
        <v>105</v>
      </c>
      <c r="D72" s="56" t="s">
        <v>39</v>
      </c>
      <c r="E72" s="56" t="s">
        <v>117</v>
      </c>
      <c r="F72" s="56" t="s">
        <v>107</v>
      </c>
      <c r="G72" s="58">
        <v>16</v>
      </c>
      <c r="H72" s="58"/>
      <c r="I72" s="58"/>
      <c r="J72" s="62">
        <v>500000</v>
      </c>
      <c r="K72" s="100">
        <v>5600</v>
      </c>
      <c r="L72" s="100">
        <f t="shared" ref="L72" si="5">8500+6900</f>
        <v>15400</v>
      </c>
      <c r="M72" s="100">
        <v>0</v>
      </c>
      <c r="N72" s="62">
        <v>0</v>
      </c>
      <c r="O72" s="62">
        <f t="shared" ref="O72" si="6">SUM(M72:N72)</f>
        <v>0</v>
      </c>
      <c r="P72" s="69"/>
    </row>
    <row r="73" spans="1:16" ht="54" hidden="1" customHeight="1" thickBot="1" x14ac:dyDescent="0.3">
      <c r="A73" s="58">
        <v>0</v>
      </c>
      <c r="B73" s="56" t="s">
        <v>108</v>
      </c>
      <c r="C73" s="56" t="s">
        <v>109</v>
      </c>
      <c r="D73" s="56" t="s">
        <v>39</v>
      </c>
      <c r="E73" s="56"/>
      <c r="F73" s="56" t="s">
        <v>111</v>
      </c>
      <c r="G73" s="58">
        <v>0</v>
      </c>
      <c r="H73" s="58"/>
      <c r="I73" s="58"/>
      <c r="J73" s="62">
        <v>500000</v>
      </c>
      <c r="K73" s="100">
        <v>0</v>
      </c>
      <c r="L73" s="100">
        <v>0</v>
      </c>
      <c r="M73" s="100"/>
      <c r="N73" s="62">
        <v>0</v>
      </c>
      <c r="O73" s="62">
        <f t="shared" ref="O73" si="7">SUM(M73:N73)</f>
        <v>0</v>
      </c>
      <c r="P73" s="69"/>
    </row>
    <row r="74" spans="1:16" ht="54" customHeight="1" thickBot="1" x14ac:dyDescent="0.3">
      <c r="A74" s="58">
        <v>1</v>
      </c>
      <c r="B74" s="56" t="s">
        <v>94</v>
      </c>
      <c r="C74" s="56" t="s">
        <v>113</v>
      </c>
      <c r="D74" s="56" t="s">
        <v>39</v>
      </c>
      <c r="E74" s="56" t="s">
        <v>114</v>
      </c>
      <c r="F74" s="56" t="s">
        <v>97</v>
      </c>
      <c r="G74" s="58">
        <v>16</v>
      </c>
      <c r="H74" s="58"/>
      <c r="I74" s="58"/>
      <c r="J74" s="62">
        <v>500000</v>
      </c>
      <c r="K74" s="100">
        <v>5600</v>
      </c>
      <c r="L74" s="100">
        <f t="shared" ref="L74" si="8">8500+6900</f>
        <v>15400</v>
      </c>
      <c r="M74" s="100">
        <v>30000</v>
      </c>
      <c r="N74" s="62">
        <v>11400</v>
      </c>
      <c r="O74" s="62">
        <f t="shared" ref="O74:O77" si="9">SUM(M74:N74)</f>
        <v>41400</v>
      </c>
      <c r="P74" s="69"/>
    </row>
    <row r="75" spans="1:16" ht="54" customHeight="1" thickBot="1" x14ac:dyDescent="0.3">
      <c r="A75" s="58">
        <v>1</v>
      </c>
      <c r="B75" s="56" t="s">
        <v>94</v>
      </c>
      <c r="C75" s="56" t="s">
        <v>113</v>
      </c>
      <c r="D75" s="56" t="s">
        <v>39</v>
      </c>
      <c r="E75" s="56" t="s">
        <v>116</v>
      </c>
      <c r="F75" s="56" t="s">
        <v>103</v>
      </c>
      <c r="G75" s="58">
        <v>16</v>
      </c>
      <c r="H75" s="58"/>
      <c r="I75" s="58"/>
      <c r="J75" s="62">
        <v>500000</v>
      </c>
      <c r="K75" s="100">
        <v>5600</v>
      </c>
      <c r="L75" s="100">
        <f t="shared" ref="L75:L77" si="10">8500+6900</f>
        <v>15400</v>
      </c>
      <c r="M75" s="100">
        <v>30000</v>
      </c>
      <c r="N75" s="62">
        <v>11400</v>
      </c>
      <c r="O75" s="62">
        <f t="shared" si="9"/>
        <v>41400</v>
      </c>
      <c r="P75" s="69"/>
    </row>
    <row r="76" spans="1:16" ht="54" customHeight="1" thickBot="1" x14ac:dyDescent="0.3">
      <c r="A76" s="58">
        <v>1</v>
      </c>
      <c r="B76" s="56" t="s">
        <v>90</v>
      </c>
      <c r="C76" s="56" t="s">
        <v>118</v>
      </c>
      <c r="D76" s="56" t="s">
        <v>39</v>
      </c>
      <c r="E76" s="56" t="s">
        <v>119</v>
      </c>
      <c r="F76" s="56" t="s">
        <v>120</v>
      </c>
      <c r="G76" s="99">
        <v>16</v>
      </c>
      <c r="H76" s="99"/>
      <c r="I76" s="99"/>
      <c r="J76" s="62">
        <v>500000</v>
      </c>
      <c r="K76" s="100">
        <v>5200</v>
      </c>
      <c r="L76" s="100">
        <f>8500+6900</f>
        <v>15400</v>
      </c>
      <c r="M76" s="100">
        <v>0</v>
      </c>
      <c r="N76" s="62"/>
      <c r="O76" s="62">
        <f t="shared" si="9"/>
        <v>0</v>
      </c>
      <c r="P76" s="69"/>
    </row>
    <row r="77" spans="1:16" ht="60.75" customHeight="1" thickBot="1" x14ac:dyDescent="0.3">
      <c r="A77" s="58">
        <v>1</v>
      </c>
      <c r="B77" s="56" t="s">
        <v>108</v>
      </c>
      <c r="C77" s="56" t="s">
        <v>109</v>
      </c>
      <c r="D77" s="56" t="s">
        <v>39</v>
      </c>
      <c r="E77" s="56" t="s">
        <v>121</v>
      </c>
      <c r="F77" s="56" t="s">
        <v>111</v>
      </c>
      <c r="G77" s="58">
        <v>16</v>
      </c>
      <c r="H77" s="58"/>
      <c r="I77" s="58"/>
      <c r="J77" s="62">
        <v>500000</v>
      </c>
      <c r="K77" s="100">
        <v>5600</v>
      </c>
      <c r="L77" s="100">
        <f t="shared" si="10"/>
        <v>15400</v>
      </c>
      <c r="M77" s="100">
        <v>0</v>
      </c>
      <c r="N77" s="62">
        <v>11400</v>
      </c>
      <c r="O77" s="62">
        <f t="shared" si="9"/>
        <v>11400</v>
      </c>
    </row>
    <row r="78" spans="1:16" ht="60.75" hidden="1" customHeight="1" thickBot="1" x14ac:dyDescent="0.3">
      <c r="A78" s="58">
        <v>0</v>
      </c>
      <c r="B78" s="56" t="s">
        <v>90</v>
      </c>
      <c r="C78" s="56" t="s">
        <v>122</v>
      </c>
      <c r="D78" s="56" t="s">
        <v>39</v>
      </c>
      <c r="E78" s="56"/>
      <c r="F78" s="56" t="s">
        <v>93</v>
      </c>
      <c r="G78" s="99">
        <v>0</v>
      </c>
      <c r="H78" s="99"/>
      <c r="I78" s="99"/>
      <c r="J78" s="62">
        <v>500000</v>
      </c>
      <c r="K78" s="100">
        <v>0</v>
      </c>
      <c r="L78" s="100">
        <v>0</v>
      </c>
      <c r="M78" s="100">
        <v>0</v>
      </c>
      <c r="N78" s="62">
        <v>0</v>
      </c>
      <c r="O78" s="62">
        <f>SUM(M78:N78)</f>
        <v>0</v>
      </c>
    </row>
    <row r="79" spans="1:16" ht="60.75" hidden="1" customHeight="1" thickBot="1" x14ac:dyDescent="0.3">
      <c r="A79" s="58">
        <v>0</v>
      </c>
      <c r="B79" s="56" t="s">
        <v>90</v>
      </c>
      <c r="C79" s="56" t="s">
        <v>122</v>
      </c>
      <c r="D79" s="56" t="s">
        <v>39</v>
      </c>
      <c r="E79" s="56"/>
      <c r="F79" s="56" t="s">
        <v>100</v>
      </c>
      <c r="G79" s="58">
        <v>0</v>
      </c>
      <c r="H79" s="58"/>
      <c r="I79" s="58"/>
      <c r="J79" s="62">
        <v>500000</v>
      </c>
      <c r="K79" s="100">
        <v>0</v>
      </c>
      <c r="L79" s="100">
        <v>0</v>
      </c>
      <c r="M79" s="100">
        <v>0</v>
      </c>
      <c r="N79" s="62">
        <v>0</v>
      </c>
      <c r="O79" s="62">
        <f t="shared" ref="O79" si="11">SUM(M79:N79)</f>
        <v>0</v>
      </c>
    </row>
    <row r="80" spans="1:16" ht="20.25" customHeight="1" thickBot="1" x14ac:dyDescent="0.3">
      <c r="A80" s="37">
        <f>SUM(A68:A79)</f>
        <v>7</v>
      </c>
      <c r="B80" s="146" t="s">
        <v>17</v>
      </c>
      <c r="C80" s="147"/>
      <c r="D80" s="147"/>
      <c r="E80" s="147"/>
      <c r="F80" s="148"/>
      <c r="G80" s="37">
        <f>SUM(G68:G77)</f>
        <v>112</v>
      </c>
      <c r="H80" s="37">
        <f>SUM(H68:H77)</f>
        <v>0</v>
      </c>
      <c r="I80" s="37">
        <f>SUM(I68:I77)</f>
        <v>0</v>
      </c>
      <c r="J80" s="24">
        <f>SUM(J68:J76)</f>
        <v>4500000</v>
      </c>
      <c r="K80" s="24">
        <f>SUM(K68:K79)</f>
        <v>38400</v>
      </c>
      <c r="L80" s="24">
        <f>SUM(L68:L79)</f>
        <v>107800</v>
      </c>
      <c r="M80" s="11">
        <f>SUM(M68:M77)</f>
        <v>60000</v>
      </c>
      <c r="N80" s="11">
        <f>SUM(N68:N77)</f>
        <v>45600</v>
      </c>
      <c r="O80" s="11">
        <f>SUM(O68:O77)</f>
        <v>105600</v>
      </c>
    </row>
    <row r="81" spans="1:16" ht="15.75" thickBot="1" x14ac:dyDescent="0.3">
      <c r="A81" s="150" t="s">
        <v>18</v>
      </c>
      <c r="B81" s="151"/>
      <c r="C81" s="151"/>
      <c r="D81" s="151"/>
      <c r="E81" s="151"/>
      <c r="F81" s="151"/>
      <c r="G81" s="152"/>
      <c r="H81" s="54"/>
      <c r="I81" s="54"/>
      <c r="J81" s="53"/>
      <c r="K81" s="53"/>
      <c r="L81" s="53"/>
      <c r="M81" s="11">
        <v>0</v>
      </c>
      <c r="N81" s="11">
        <f>-0.1*N80</f>
        <v>-4560</v>
      </c>
      <c r="O81" s="12">
        <f>SUM(N81:N81)</f>
        <v>-4560</v>
      </c>
      <c r="P81" s="69" t="s">
        <v>20</v>
      </c>
    </row>
    <row r="82" spans="1:16" ht="15.75" thickBot="1" x14ac:dyDescent="0.3">
      <c r="A82" s="146" t="s">
        <v>21</v>
      </c>
      <c r="B82" s="147"/>
      <c r="C82" s="147"/>
      <c r="D82" s="147"/>
      <c r="E82" s="147"/>
      <c r="F82" s="147"/>
      <c r="G82" s="148"/>
      <c r="H82" s="55"/>
      <c r="I82" s="55"/>
      <c r="J82" s="53"/>
      <c r="K82" s="53"/>
      <c r="L82" s="53"/>
      <c r="M82" s="11">
        <f>SUM(M80:M81)</f>
        <v>60000</v>
      </c>
      <c r="N82" s="11">
        <f>SUM(N80:N81)</f>
        <v>41040</v>
      </c>
      <c r="O82" s="11">
        <f>SUM(O80:O81)</f>
        <v>101040</v>
      </c>
    </row>
    <row r="83" spans="1:16" x14ac:dyDescent="0.25">
      <c r="A83" s="40"/>
      <c r="B83" s="40"/>
      <c r="C83" s="40"/>
      <c r="D83" s="40"/>
      <c r="E83" s="40"/>
      <c r="F83" s="40"/>
      <c r="G83" s="40"/>
      <c r="H83" s="41"/>
      <c r="I83" s="41"/>
      <c r="J83" s="42"/>
      <c r="K83" s="42"/>
      <c r="L83" s="42"/>
      <c r="M83" s="42"/>
      <c r="N83" s="42"/>
      <c r="O83" s="43"/>
    </row>
    <row r="84" spans="1:16" x14ac:dyDescent="0.25">
      <c r="A84" s="27"/>
      <c r="B84" s="27"/>
      <c r="C84" s="27"/>
      <c r="D84" s="27"/>
      <c r="E84" s="27"/>
      <c r="F84" s="27"/>
      <c r="G84" s="27"/>
      <c r="H84" s="17"/>
      <c r="I84" s="17"/>
      <c r="J84" s="28"/>
      <c r="K84" s="28"/>
      <c r="L84" s="28"/>
      <c r="M84" s="28"/>
      <c r="N84" s="28"/>
      <c r="O84" s="29"/>
    </row>
    <row r="85" spans="1:16" ht="15.75" thickBot="1" x14ac:dyDescent="0.3">
      <c r="A85" s="149" t="s">
        <v>55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31"/>
      <c r="O85" s="31"/>
    </row>
    <row r="86" spans="1:16" ht="15.75" customHeight="1" thickBot="1" x14ac:dyDescent="0.3">
      <c r="A86" s="188" t="s">
        <v>7</v>
      </c>
      <c r="B86" s="190" t="s">
        <v>8</v>
      </c>
      <c r="C86" s="191"/>
      <c r="D86" s="182" t="s">
        <v>9</v>
      </c>
      <c r="E86" s="182" t="s">
        <v>10</v>
      </c>
      <c r="F86" s="182" t="s">
        <v>11</v>
      </c>
      <c r="G86" s="182" t="s">
        <v>53</v>
      </c>
      <c r="H86" s="190" t="s">
        <v>33</v>
      </c>
      <c r="I86" s="191"/>
      <c r="J86" s="162" t="s">
        <v>65</v>
      </c>
      <c r="K86" s="79"/>
      <c r="L86" s="79"/>
      <c r="M86" s="182" t="s">
        <v>12</v>
      </c>
      <c r="N86" s="182" t="s">
        <v>36</v>
      </c>
      <c r="O86" s="185" t="s">
        <v>54</v>
      </c>
    </row>
    <row r="87" spans="1:16" ht="26.25" customHeight="1" thickBot="1" x14ac:dyDescent="0.3">
      <c r="A87" s="189"/>
      <c r="B87" s="192"/>
      <c r="C87" s="193"/>
      <c r="D87" s="183"/>
      <c r="E87" s="183"/>
      <c r="F87" s="183"/>
      <c r="G87" s="194"/>
      <c r="H87" s="182" t="s">
        <v>34</v>
      </c>
      <c r="I87" s="182" t="s">
        <v>35</v>
      </c>
      <c r="J87" s="164"/>
      <c r="K87" s="81"/>
      <c r="L87" s="81"/>
      <c r="M87" s="196"/>
      <c r="N87" s="183"/>
      <c r="O87" s="186"/>
    </row>
    <row r="88" spans="1:16" ht="30.75" customHeight="1" thickBot="1" x14ac:dyDescent="0.3">
      <c r="A88" s="189"/>
      <c r="B88" s="79" t="s">
        <v>15</v>
      </c>
      <c r="C88" s="78" t="s">
        <v>16</v>
      </c>
      <c r="D88" s="183"/>
      <c r="E88" s="183"/>
      <c r="F88" s="183"/>
      <c r="G88" s="195"/>
      <c r="H88" s="184"/>
      <c r="I88" s="184"/>
      <c r="J88" s="164"/>
      <c r="K88" s="80" t="s">
        <v>66</v>
      </c>
      <c r="L88" s="80" t="s">
        <v>68</v>
      </c>
      <c r="M88" s="196"/>
      <c r="N88" s="184"/>
      <c r="O88" s="187"/>
    </row>
    <row r="89" spans="1:16" ht="13.5" hidden="1" thickBot="1" x14ac:dyDescent="0.3">
      <c r="A89" s="18">
        <v>0</v>
      </c>
      <c r="B89" s="38"/>
      <c r="C89" s="91" t="s">
        <v>48</v>
      </c>
      <c r="D89" s="38" t="s">
        <v>31</v>
      </c>
      <c r="E89" s="39"/>
      <c r="F89" s="38"/>
      <c r="G89" s="20"/>
      <c r="H89" s="20"/>
      <c r="I89" s="20"/>
      <c r="J89" s="5">
        <v>600000</v>
      </c>
      <c r="K89" s="21"/>
      <c r="L89" s="21"/>
      <c r="M89" s="21"/>
      <c r="N89" s="5"/>
      <c r="O89" s="5">
        <f t="shared" ref="O89:O92" si="12">SUM(M89:N89)</f>
        <v>0</v>
      </c>
    </row>
    <row r="90" spans="1:16" ht="63.75" thickBot="1" x14ac:dyDescent="0.3">
      <c r="A90" s="83">
        <v>1</v>
      </c>
      <c r="B90" s="56" t="s">
        <v>82</v>
      </c>
      <c r="C90" s="85" t="s">
        <v>85</v>
      </c>
      <c r="D90" s="84" t="s">
        <v>78</v>
      </c>
      <c r="E90" s="84" t="s">
        <v>81</v>
      </c>
      <c r="F90" s="84" t="s">
        <v>80</v>
      </c>
      <c r="G90" s="84">
        <v>16</v>
      </c>
      <c r="H90" s="84">
        <v>0</v>
      </c>
      <c r="I90" s="84">
        <v>0</v>
      </c>
      <c r="J90" s="90">
        <v>370000</v>
      </c>
      <c r="K90" s="87">
        <v>3100</v>
      </c>
      <c r="L90" s="87">
        <v>3000</v>
      </c>
      <c r="M90" s="88">
        <v>0</v>
      </c>
      <c r="N90" s="89">
        <v>19200</v>
      </c>
      <c r="O90" s="5">
        <f>SUM(M90:N90)</f>
        <v>19200</v>
      </c>
    </row>
    <row r="91" spans="1:16" ht="63.75" thickBot="1" x14ac:dyDescent="0.3">
      <c r="A91" s="83">
        <v>1</v>
      </c>
      <c r="B91" s="56" t="s">
        <v>82</v>
      </c>
      <c r="C91" s="85" t="s">
        <v>85</v>
      </c>
      <c r="D91" s="84" t="s">
        <v>78</v>
      </c>
      <c r="E91" s="84" t="s">
        <v>81</v>
      </c>
      <c r="F91" s="84" t="s">
        <v>80</v>
      </c>
      <c r="G91" s="84">
        <v>16</v>
      </c>
      <c r="H91" s="84">
        <v>0</v>
      </c>
      <c r="I91" s="84">
        <v>0</v>
      </c>
      <c r="J91" s="86"/>
      <c r="K91" s="87">
        <v>3100</v>
      </c>
      <c r="L91" s="87">
        <v>3000</v>
      </c>
      <c r="M91" s="88">
        <v>0</v>
      </c>
      <c r="N91" s="89">
        <v>19200</v>
      </c>
      <c r="O91" s="5">
        <f>SUM(M91:N91)</f>
        <v>19200</v>
      </c>
    </row>
    <row r="92" spans="1:16" ht="43.5" hidden="1" thickBot="1" x14ac:dyDescent="0.3">
      <c r="A92" s="18">
        <v>0</v>
      </c>
      <c r="B92" s="38"/>
      <c r="C92" s="91" t="s">
        <v>49</v>
      </c>
      <c r="D92" s="38" t="s">
        <v>31</v>
      </c>
      <c r="E92" s="39"/>
      <c r="F92" s="38"/>
      <c r="G92" s="20"/>
      <c r="H92" s="20"/>
      <c r="I92" s="20"/>
      <c r="J92" s="5">
        <v>400000</v>
      </c>
      <c r="K92" s="21"/>
      <c r="L92" s="21"/>
      <c r="M92" s="21"/>
      <c r="N92" s="5"/>
      <c r="O92" s="5">
        <f t="shared" si="12"/>
        <v>0</v>
      </c>
    </row>
    <row r="93" spans="1:16" ht="22.5" customHeight="1" thickBot="1" x14ac:dyDescent="0.3">
      <c r="A93" s="37">
        <f>SUM(A89:A92)</f>
        <v>2</v>
      </c>
      <c r="B93" s="146" t="s">
        <v>17</v>
      </c>
      <c r="C93" s="147"/>
      <c r="D93" s="147"/>
      <c r="E93" s="147"/>
      <c r="F93" s="148"/>
      <c r="G93" s="37">
        <f>SUM(G89:G92)</f>
        <v>32</v>
      </c>
      <c r="H93" s="37">
        <f>SUM(H89:H92)</f>
        <v>0</v>
      </c>
      <c r="I93" s="37">
        <f>SUM(I89:I92)</f>
        <v>0</v>
      </c>
      <c r="J93" s="24">
        <f>SUM(J89:J92)</f>
        <v>1370000</v>
      </c>
      <c r="K93" s="24">
        <f>SUM(K90:K91)</f>
        <v>6200</v>
      </c>
      <c r="L93" s="24">
        <f>SUM(L90:L92)</f>
        <v>6000</v>
      </c>
      <c r="M93" s="24">
        <f>SUM(M89:M92)</f>
        <v>0</v>
      </c>
      <c r="N93" s="24">
        <f>SUM(N89:N92)</f>
        <v>38400</v>
      </c>
      <c r="O93" s="24">
        <f>SUM(O89:O92)</f>
        <v>38400</v>
      </c>
    </row>
    <row r="94" spans="1:16" ht="20.25" customHeight="1" thickBot="1" x14ac:dyDescent="0.3">
      <c r="A94" s="150" t="s">
        <v>18</v>
      </c>
      <c r="B94" s="151"/>
      <c r="C94" s="151"/>
      <c r="D94" s="151"/>
      <c r="E94" s="151"/>
      <c r="F94" s="151"/>
      <c r="G94" s="152"/>
      <c r="H94" s="25"/>
      <c r="I94" s="25"/>
      <c r="J94" s="11"/>
      <c r="K94" s="11"/>
      <c r="L94" s="11"/>
      <c r="M94" s="11">
        <v>0</v>
      </c>
      <c r="N94" s="11">
        <f>-0.1*N93</f>
        <v>-3840</v>
      </c>
      <c r="O94" s="12">
        <f>SUM(N94:N94)</f>
        <v>-3840</v>
      </c>
    </row>
    <row r="95" spans="1:16" ht="15.75" thickBot="1" x14ac:dyDescent="0.3">
      <c r="A95" s="146" t="s">
        <v>21</v>
      </c>
      <c r="B95" s="147"/>
      <c r="C95" s="147"/>
      <c r="D95" s="147"/>
      <c r="E95" s="147"/>
      <c r="F95" s="147"/>
      <c r="G95" s="148"/>
      <c r="H95" s="26"/>
      <c r="I95" s="26"/>
      <c r="J95" s="11"/>
      <c r="K95" s="11"/>
      <c r="L95" s="11"/>
      <c r="M95" s="11">
        <f>SUM(M93:M94)</f>
        <v>0</v>
      </c>
      <c r="N95" s="11">
        <f>SUM(N93:N94)</f>
        <v>34560</v>
      </c>
      <c r="O95" s="11">
        <f>SUM(O93:O94)</f>
        <v>34560</v>
      </c>
    </row>
    <row r="96" spans="1:16" x14ac:dyDescent="0.25">
      <c r="A96" s="27"/>
      <c r="B96" s="27"/>
      <c r="C96" s="27"/>
      <c r="D96" s="27"/>
      <c r="E96" s="27"/>
      <c r="F96" s="27"/>
      <c r="G96" s="27"/>
      <c r="H96" s="17"/>
      <c r="I96" s="17"/>
      <c r="J96" s="28"/>
      <c r="K96" s="28"/>
      <c r="L96" s="28"/>
      <c r="M96" s="28"/>
      <c r="N96" s="28"/>
      <c r="O96" s="29"/>
    </row>
    <row r="97" spans="1:15" x14ac:dyDescent="0.25">
      <c r="A97" s="27"/>
      <c r="B97" s="27"/>
      <c r="C97" s="27"/>
      <c r="D97" s="27"/>
      <c r="E97" s="27"/>
      <c r="F97" s="27"/>
      <c r="G97" s="27"/>
      <c r="H97" s="17"/>
      <c r="I97" s="17"/>
      <c r="J97" s="28"/>
      <c r="K97" s="28"/>
      <c r="L97" s="28"/>
      <c r="M97" s="28"/>
      <c r="N97" s="28" t="s">
        <v>20</v>
      </c>
      <c r="O97" s="29"/>
    </row>
    <row r="98" spans="1:15" ht="30.75" customHeight="1" thickBot="1" x14ac:dyDescent="0.3">
      <c r="A98" s="27"/>
      <c r="B98" s="27"/>
      <c r="C98" s="27"/>
      <c r="D98" s="27"/>
      <c r="E98" s="27"/>
      <c r="F98" s="27"/>
      <c r="G98" s="27"/>
      <c r="H98" s="17"/>
      <c r="I98" s="17"/>
      <c r="J98" s="28"/>
      <c r="K98" s="28"/>
      <c r="L98" s="28"/>
      <c r="M98" s="28"/>
      <c r="N98" s="28"/>
      <c r="O98" s="29"/>
    </row>
    <row r="99" spans="1:15" ht="24.75" customHeight="1" thickBot="1" x14ac:dyDescent="0.3">
      <c r="A99" s="188" t="s">
        <v>24</v>
      </c>
      <c r="B99" s="188"/>
      <c r="C99" s="188"/>
      <c r="D99" s="188" t="s">
        <v>77</v>
      </c>
      <c r="E99" s="188"/>
      <c r="F99" s="188" t="s">
        <v>73</v>
      </c>
      <c r="G99" s="188"/>
      <c r="H99" s="17"/>
      <c r="I99" s="17"/>
      <c r="J99" s="140" t="s">
        <v>179</v>
      </c>
      <c r="K99" s="141"/>
      <c r="L99" s="141"/>
      <c r="M99" s="141"/>
      <c r="N99" s="141"/>
      <c r="O99" s="142"/>
    </row>
    <row r="100" spans="1:15" ht="20.100000000000001" customHeight="1" thickBot="1" x14ac:dyDescent="0.3">
      <c r="A100" s="218" t="s">
        <v>50</v>
      </c>
      <c r="B100" s="218"/>
      <c r="C100" s="218"/>
      <c r="D100" s="200">
        <v>8000000</v>
      </c>
      <c r="E100" s="201"/>
      <c r="F100" s="202">
        <f>O95+O82+O60+O48</f>
        <v>396519</v>
      </c>
      <c r="G100" s="202"/>
      <c r="H100" s="17"/>
      <c r="I100" s="17"/>
      <c r="J100" s="107" t="s">
        <v>163</v>
      </c>
      <c r="K100" s="108" t="s">
        <v>164</v>
      </c>
      <c r="L100" s="109" t="s">
        <v>165</v>
      </c>
      <c r="M100" s="109" t="s">
        <v>166</v>
      </c>
      <c r="N100" s="110" t="s">
        <v>167</v>
      </c>
      <c r="O100" s="111" t="s">
        <v>21</v>
      </c>
    </row>
    <row r="101" spans="1:15" ht="20.100000000000001" customHeight="1" thickBot="1" x14ac:dyDescent="0.3">
      <c r="A101" s="218" t="s">
        <v>25</v>
      </c>
      <c r="B101" s="218"/>
      <c r="C101" s="218"/>
      <c r="D101" s="203"/>
      <c r="E101" s="203"/>
      <c r="F101" s="202">
        <f>A37+A39+A41</f>
        <v>3</v>
      </c>
      <c r="G101" s="177"/>
      <c r="H101" s="17"/>
      <c r="I101" s="17"/>
      <c r="J101" s="112" t="s">
        <v>67</v>
      </c>
      <c r="K101" s="113">
        <f>L46</f>
        <v>37500</v>
      </c>
      <c r="L101" s="113">
        <f>L93</f>
        <v>6000</v>
      </c>
      <c r="M101" s="113">
        <f>L80</f>
        <v>107800</v>
      </c>
      <c r="N101" s="114">
        <f>L58</f>
        <v>8925</v>
      </c>
      <c r="O101" s="115">
        <f>SUM(K101:N101)</f>
        <v>160225</v>
      </c>
    </row>
    <row r="102" spans="1:15" ht="20.100000000000001" customHeight="1" thickBot="1" x14ac:dyDescent="0.3">
      <c r="A102" s="197" t="s">
        <v>26</v>
      </c>
      <c r="B102" s="198"/>
      <c r="C102" s="199"/>
      <c r="D102" s="212"/>
      <c r="E102" s="213"/>
      <c r="F102" s="212">
        <f>A93+A80+A58+A46</f>
        <v>13</v>
      </c>
      <c r="G102" s="213"/>
      <c r="H102" s="17"/>
      <c r="I102" s="17"/>
      <c r="J102" s="116" t="s">
        <v>168</v>
      </c>
      <c r="K102" s="117">
        <f>K46</f>
        <v>16500</v>
      </c>
      <c r="L102" s="113">
        <f>K93</f>
        <v>6200</v>
      </c>
      <c r="M102" s="117">
        <f>K80</f>
        <v>38400</v>
      </c>
      <c r="N102" s="118">
        <f>K58</f>
        <v>3500</v>
      </c>
      <c r="O102" s="119">
        <f t="shared" ref="O102:O104" si="13">SUM(K102:N102)</f>
        <v>64600</v>
      </c>
    </row>
    <row r="103" spans="1:15" ht="20.100000000000001" customHeight="1" thickBot="1" x14ac:dyDescent="0.3">
      <c r="A103" s="218" t="s">
        <v>27</v>
      </c>
      <c r="B103" s="218"/>
      <c r="C103" s="218"/>
      <c r="D103" s="207"/>
      <c r="E103" s="207"/>
      <c r="F103" s="203">
        <f>H93+I93+H80+I80+H58+I58+H46+I46</f>
        <v>32</v>
      </c>
      <c r="G103" s="203"/>
      <c r="H103" s="17"/>
      <c r="I103" s="17"/>
      <c r="J103" s="120" t="s">
        <v>169</v>
      </c>
      <c r="K103" s="121">
        <f>O48</f>
        <v>239499</v>
      </c>
      <c r="L103" s="121">
        <f>O95</f>
        <v>34560</v>
      </c>
      <c r="M103" s="121">
        <f>O82</f>
        <v>101040</v>
      </c>
      <c r="N103" s="122">
        <f>O60</f>
        <v>21420</v>
      </c>
      <c r="O103" s="123">
        <f>SUM(K103:N103)</f>
        <v>396519</v>
      </c>
    </row>
    <row r="104" spans="1:15" ht="20.100000000000001" customHeight="1" thickBot="1" x14ac:dyDescent="0.3">
      <c r="A104" s="218" t="s">
        <v>38</v>
      </c>
      <c r="B104" s="218"/>
      <c r="C104" s="218"/>
      <c r="D104" s="207"/>
      <c r="E104" s="207"/>
      <c r="F104" s="207">
        <f>G93+G80+G58+G46</f>
        <v>184</v>
      </c>
      <c r="G104" s="207"/>
      <c r="H104" s="17"/>
      <c r="I104" s="17"/>
      <c r="J104" s="124" t="s">
        <v>21</v>
      </c>
      <c r="K104" s="125">
        <f>SUM(K101:K103)</f>
        <v>293499</v>
      </c>
      <c r="L104" s="125">
        <f t="shared" ref="L104:N104" si="14">SUM(L101:L103)</f>
        <v>46760</v>
      </c>
      <c r="M104" s="125">
        <f t="shared" si="14"/>
        <v>247240</v>
      </c>
      <c r="N104" s="126">
        <f t="shared" si="14"/>
        <v>33845</v>
      </c>
      <c r="O104" s="127">
        <f t="shared" si="13"/>
        <v>621344</v>
      </c>
    </row>
    <row r="105" spans="1:15" ht="20.100000000000001" customHeight="1" thickBot="1" x14ac:dyDescent="0.3">
      <c r="A105" s="220" t="s">
        <v>28</v>
      </c>
      <c r="B105" s="220"/>
      <c r="C105" s="220"/>
      <c r="D105" s="211"/>
      <c r="E105" s="211"/>
      <c r="F105" s="211">
        <f>M95+M82+M60+M48</f>
        <v>270699</v>
      </c>
      <c r="G105" s="211"/>
      <c r="H105" s="30" t="s">
        <v>20</v>
      </c>
      <c r="I105" s="17"/>
    </row>
    <row r="106" spans="1:15" ht="20.100000000000001" customHeight="1" thickBot="1" x14ac:dyDescent="0.3">
      <c r="A106" s="220" t="s">
        <v>29</v>
      </c>
      <c r="B106" s="220"/>
      <c r="C106" s="220"/>
      <c r="D106" s="211"/>
      <c r="E106" s="211"/>
      <c r="F106" s="211">
        <f>N93+N80+N58+N46</f>
        <v>139800</v>
      </c>
      <c r="G106" s="211"/>
      <c r="H106" s="17"/>
      <c r="I106" s="17"/>
      <c r="J106" s="143" t="s">
        <v>180</v>
      </c>
      <c r="K106" s="144"/>
      <c r="L106" s="144"/>
      <c r="M106" s="144"/>
      <c r="N106" s="144"/>
      <c r="O106" s="145"/>
    </row>
    <row r="107" spans="1:15" ht="36.75" customHeight="1" thickBot="1" x14ac:dyDescent="0.3">
      <c r="A107" s="220" t="s">
        <v>30</v>
      </c>
      <c r="B107" s="220"/>
      <c r="C107" s="220"/>
      <c r="D107" s="211"/>
      <c r="E107" s="211"/>
      <c r="F107" s="211">
        <f>N94+N81+N59+N47</f>
        <v>-13980</v>
      </c>
      <c r="G107" s="211"/>
      <c r="H107" s="30" t="s">
        <v>20</v>
      </c>
      <c r="I107" s="17"/>
      <c r="J107" s="107" t="s">
        <v>163</v>
      </c>
      <c r="K107" s="108" t="s">
        <v>164</v>
      </c>
      <c r="L107" s="109" t="s">
        <v>165</v>
      </c>
      <c r="M107" s="109" t="s">
        <v>166</v>
      </c>
      <c r="N107" s="110" t="s">
        <v>167</v>
      </c>
      <c r="O107" s="111" t="s">
        <v>21</v>
      </c>
    </row>
    <row r="108" spans="1:15" ht="19.5" customHeight="1" thickBot="1" x14ac:dyDescent="0.3">
      <c r="A108" s="219" t="s">
        <v>64</v>
      </c>
      <c r="B108" s="219"/>
      <c r="C108" s="219"/>
      <c r="D108" s="217">
        <f>+D105+D106+D107</f>
        <v>0</v>
      </c>
      <c r="E108" s="217"/>
      <c r="F108" s="217">
        <f>F105+F106+F107</f>
        <v>396519</v>
      </c>
      <c r="G108" s="217"/>
      <c r="H108" s="30" t="s">
        <v>20</v>
      </c>
      <c r="I108" s="30" t="s">
        <v>20</v>
      </c>
      <c r="J108" s="128" t="s">
        <v>25</v>
      </c>
      <c r="K108" s="129">
        <f>A37+A39+A41</f>
        <v>3</v>
      </c>
      <c r="L108" s="130">
        <v>0</v>
      </c>
      <c r="M108" s="130">
        <v>0</v>
      </c>
      <c r="N108" s="131">
        <v>0</v>
      </c>
      <c r="O108" s="132">
        <f t="shared" ref="O108:O113" si="15">SUM(K108:N108)</f>
        <v>3</v>
      </c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33" t="s">
        <v>171</v>
      </c>
      <c r="K109" s="134">
        <f>A46</f>
        <v>3</v>
      </c>
      <c r="L109" s="130">
        <f>A93</f>
        <v>2</v>
      </c>
      <c r="M109" s="135">
        <f>A80</f>
        <v>7</v>
      </c>
      <c r="N109" s="136">
        <f>A58</f>
        <v>1</v>
      </c>
      <c r="O109" s="132">
        <f t="shared" si="15"/>
        <v>13</v>
      </c>
    </row>
    <row r="110" spans="1:15" ht="29.25" x14ac:dyDescent="0.25">
      <c r="A110" s="1"/>
      <c r="B110" s="1"/>
      <c r="C110" s="1"/>
      <c r="D110" s="1"/>
      <c r="E110" s="1"/>
      <c r="F110" s="32" t="s">
        <v>20</v>
      </c>
      <c r="G110" s="1"/>
      <c r="H110" s="1"/>
      <c r="I110" s="1"/>
      <c r="J110" s="120" t="s">
        <v>172</v>
      </c>
      <c r="K110" s="134">
        <f>H46+I46</f>
        <v>32</v>
      </c>
      <c r="L110" s="130">
        <f>H93+I93</f>
        <v>0</v>
      </c>
      <c r="M110" s="135">
        <f>H80+I80</f>
        <v>0</v>
      </c>
      <c r="N110" s="136">
        <f>H58+I58</f>
        <v>0</v>
      </c>
      <c r="O110" s="132">
        <f t="shared" si="15"/>
        <v>32</v>
      </c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20" t="s">
        <v>173</v>
      </c>
      <c r="K111" s="134">
        <f>G46</f>
        <v>24</v>
      </c>
      <c r="L111" s="130">
        <f>G93</f>
        <v>32</v>
      </c>
      <c r="M111" s="135">
        <f>G80</f>
        <v>112</v>
      </c>
      <c r="N111" s="136">
        <f>G58</f>
        <v>16</v>
      </c>
      <c r="O111" s="132">
        <f t="shared" si="15"/>
        <v>184</v>
      </c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20" t="s">
        <v>174</v>
      </c>
      <c r="K112" s="137">
        <f>M46</f>
        <v>210699</v>
      </c>
      <c r="L112" s="130">
        <f>M95</f>
        <v>0</v>
      </c>
      <c r="M112" s="135">
        <f>M80</f>
        <v>60000</v>
      </c>
      <c r="N112" s="118">
        <f>M60</f>
        <v>0</v>
      </c>
      <c r="O112" s="132">
        <f t="shared" si="15"/>
        <v>270699</v>
      </c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20" t="s">
        <v>175</v>
      </c>
      <c r="K113" s="138">
        <f>N48</f>
        <v>28800</v>
      </c>
      <c r="L113" s="121">
        <f>N95</f>
        <v>34560</v>
      </c>
      <c r="M113" s="121">
        <f>N82</f>
        <v>41040</v>
      </c>
      <c r="N113" s="122">
        <f>O60</f>
        <v>21420</v>
      </c>
      <c r="O113" s="132">
        <f t="shared" si="15"/>
        <v>125820</v>
      </c>
    </row>
    <row r="114" spans="1:15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24" t="s">
        <v>21</v>
      </c>
      <c r="K114" s="139">
        <f>K112+K113</f>
        <v>239499</v>
      </c>
      <c r="L114" s="125">
        <f>L112+L113</f>
        <v>34560</v>
      </c>
      <c r="M114" s="125">
        <f t="shared" ref="M114:N114" si="16">M112+M113</f>
        <v>101040</v>
      </c>
      <c r="N114" s="125">
        <f t="shared" si="16"/>
        <v>21420</v>
      </c>
      <c r="O114" s="125">
        <f>O112+O113</f>
        <v>396519</v>
      </c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>
        <f>A93+A80+A58+A46</f>
        <v>13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</sheetData>
  <mergeCells count="112">
    <mergeCell ref="J99:O99"/>
    <mergeCell ref="J106:O106"/>
    <mergeCell ref="A108:C108"/>
    <mergeCell ref="D108:E108"/>
    <mergeCell ref="F108:G108"/>
    <mergeCell ref="A106:C106"/>
    <mergeCell ref="D106:E106"/>
    <mergeCell ref="F106:G106"/>
    <mergeCell ref="A107:C107"/>
    <mergeCell ref="D107:E107"/>
    <mergeCell ref="F107:G107"/>
    <mergeCell ref="A104:C104"/>
    <mergeCell ref="D104:E104"/>
    <mergeCell ref="F104:G104"/>
    <mergeCell ref="A105:C105"/>
    <mergeCell ref="D105:E105"/>
    <mergeCell ref="F105:G105"/>
    <mergeCell ref="A102:C102"/>
    <mergeCell ref="D102:E102"/>
    <mergeCell ref="F102:G102"/>
    <mergeCell ref="A103:C103"/>
    <mergeCell ref="D103:E103"/>
    <mergeCell ref="F103:G103"/>
    <mergeCell ref="A100:C100"/>
    <mergeCell ref="D100:E100"/>
    <mergeCell ref="F100:G100"/>
    <mergeCell ref="A101:C101"/>
    <mergeCell ref="D101:E101"/>
    <mergeCell ref="F101:G101"/>
    <mergeCell ref="A94:G94"/>
    <mergeCell ref="A95:G95"/>
    <mergeCell ref="A99:C99"/>
    <mergeCell ref="D99:E99"/>
    <mergeCell ref="F99:G99"/>
    <mergeCell ref="N86:N88"/>
    <mergeCell ref="O86:O88"/>
    <mergeCell ref="H87:H88"/>
    <mergeCell ref="I87:I88"/>
    <mergeCell ref="B93:F93"/>
    <mergeCell ref="A82:G82"/>
    <mergeCell ref="A85:M85"/>
    <mergeCell ref="A86:A88"/>
    <mergeCell ref="B86:C87"/>
    <mergeCell ref="D86:D88"/>
    <mergeCell ref="E86:E88"/>
    <mergeCell ref="F86:F88"/>
    <mergeCell ref="G86:G88"/>
    <mergeCell ref="H86:I86"/>
    <mergeCell ref="J86:J88"/>
    <mergeCell ref="M86:M88"/>
    <mergeCell ref="O65:O67"/>
    <mergeCell ref="H66:H67"/>
    <mergeCell ref="I66:I67"/>
    <mergeCell ref="B80:F80"/>
    <mergeCell ref="A81:G81"/>
    <mergeCell ref="G65:G67"/>
    <mergeCell ref="H65:I65"/>
    <mergeCell ref="J65:J67"/>
    <mergeCell ref="M65:M67"/>
    <mergeCell ref="N65:N67"/>
    <mergeCell ref="A65:A67"/>
    <mergeCell ref="B65:C66"/>
    <mergeCell ref="D65:D67"/>
    <mergeCell ref="E65:E67"/>
    <mergeCell ref="F65:F67"/>
    <mergeCell ref="A64:M64"/>
    <mergeCell ref="M33:M35"/>
    <mergeCell ref="N33:N35"/>
    <mergeCell ref="O33:O35"/>
    <mergeCell ref="A51:M51"/>
    <mergeCell ref="A52:A54"/>
    <mergeCell ref="B52:C53"/>
    <mergeCell ref="D52:D54"/>
    <mergeCell ref="E52:E54"/>
    <mergeCell ref="F52:F54"/>
    <mergeCell ref="G52:G54"/>
    <mergeCell ref="H52:I52"/>
    <mergeCell ref="J52:J54"/>
    <mergeCell ref="M52:M54"/>
    <mergeCell ref="N52:N54"/>
    <mergeCell ref="O52:O54"/>
    <mergeCell ref="H53:H54"/>
    <mergeCell ref="E33:E35"/>
    <mergeCell ref="F33:F35"/>
    <mergeCell ref="G33:G35"/>
    <mergeCell ref="B58:F58"/>
    <mergeCell ref="A59:G59"/>
    <mergeCell ref="A60:G60"/>
    <mergeCell ref="B46:F46"/>
    <mergeCell ref="A20:O20"/>
    <mergeCell ref="A23:O23"/>
    <mergeCell ref="A25:O25"/>
    <mergeCell ref="A1:O1"/>
    <mergeCell ref="A3:O3"/>
    <mergeCell ref="A4:O4"/>
    <mergeCell ref="A6:O6"/>
    <mergeCell ref="A8:N9"/>
    <mergeCell ref="I53:I54"/>
    <mergeCell ref="A11:N11"/>
    <mergeCell ref="A13:N13"/>
    <mergeCell ref="A14:C14"/>
    <mergeCell ref="A17:O17"/>
    <mergeCell ref="A18:F18"/>
    <mergeCell ref="A47:G47"/>
    <mergeCell ref="A48:G48"/>
    <mergeCell ref="A30:O30"/>
    <mergeCell ref="A32:O32"/>
    <mergeCell ref="A33:A35"/>
    <mergeCell ref="B33:C34"/>
    <mergeCell ref="D33:D35"/>
    <mergeCell ref="H33:I33"/>
    <mergeCell ref="J33:J35"/>
  </mergeCells>
  <phoneticPr fontId="16" type="noConversion"/>
  <conditionalFormatting sqref="K101:N103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{007069B7-D67D-4E48-B99C-E2D4FF880F61}</x14:id>
        </ext>
      </extLst>
    </cfRule>
  </conditionalFormatting>
  <conditionalFormatting sqref="K108:N1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{25A3D4DC-C75B-4DFF-BB39-0383493B4039}</x14:id>
        </ext>
      </extLst>
    </cfRule>
  </conditionalFormatting>
  <conditionalFormatting sqref="K114:O1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7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7069B7-D67D-4E48-B99C-E2D4FF880F6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K101:N103</xm:sqref>
        </x14:conditionalFormatting>
        <x14:conditionalFormatting xmlns:xm="http://schemas.microsoft.com/office/excel/2006/main">
          <x14:cfRule type="dataBar" id="{25A3D4DC-C75B-4DFF-BB39-0383493B40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K108:N113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4"/>
  <sheetViews>
    <sheetView topLeftCell="A43" zoomScale="80" zoomScaleNormal="80" workbookViewId="0">
      <selection activeCell="K108" sqref="K108:N113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2" width="15.5703125" customWidth="1"/>
    <col min="13" max="13" width="14.7109375" customWidth="1"/>
    <col min="14" max="14" width="17.7109375" customWidth="1"/>
    <col min="15" max="15" width="13.140625" customWidth="1"/>
  </cols>
  <sheetData>
    <row r="1" spans="1:15" ht="18" x14ac:dyDescent="0.2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spans="1:15" ht="15.75" x14ac:dyDescent="0.25">
      <c r="A4" s="171" t="s">
        <v>51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67" t="s">
        <v>46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68" t="s">
        <v>47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35"/>
    </row>
    <row r="9" spans="1:15" ht="18" customHeight="1" x14ac:dyDescent="0.25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72" t="s">
        <v>76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69" t="s">
        <v>44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4"/>
    </row>
    <row r="14" spans="1:15" ht="15.75" customHeight="1" x14ac:dyDescent="0.25">
      <c r="A14" s="170" t="s">
        <v>45</v>
      </c>
      <c r="B14" s="170"/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53" t="s">
        <v>42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spans="1:15" x14ac:dyDescent="0.25">
      <c r="A18" s="153" t="s">
        <v>41</v>
      </c>
      <c r="B18" s="153"/>
      <c r="C18" s="153"/>
      <c r="D18" s="153"/>
      <c r="E18" s="153"/>
      <c r="F18" s="15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53" t="s">
        <v>52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53" t="s">
        <v>43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53" t="s">
        <v>4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55" t="s">
        <v>6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  <row r="33" spans="1:16" ht="27" customHeight="1" thickBot="1" x14ac:dyDescent="0.3">
      <c r="A33" s="156" t="s">
        <v>7</v>
      </c>
      <c r="B33" s="158" t="s">
        <v>8</v>
      </c>
      <c r="C33" s="159"/>
      <c r="D33" s="162" t="s">
        <v>9</v>
      </c>
      <c r="E33" s="162" t="s">
        <v>10</v>
      </c>
      <c r="F33" s="162" t="s">
        <v>11</v>
      </c>
      <c r="G33" s="162" t="s">
        <v>37</v>
      </c>
      <c r="H33" s="158" t="s">
        <v>33</v>
      </c>
      <c r="I33" s="159"/>
      <c r="J33" s="162" t="s">
        <v>65</v>
      </c>
      <c r="K33" s="72"/>
      <c r="L33" s="72"/>
      <c r="M33" s="162" t="s">
        <v>12</v>
      </c>
      <c r="N33" s="162" t="s">
        <v>36</v>
      </c>
      <c r="O33" s="174" t="s">
        <v>13</v>
      </c>
    </row>
    <row r="34" spans="1:16" ht="0.75" customHeight="1" thickBot="1" x14ac:dyDescent="0.3">
      <c r="A34" s="157"/>
      <c r="B34" s="160"/>
      <c r="C34" s="161"/>
      <c r="D34" s="163"/>
      <c r="E34" s="163"/>
      <c r="F34" s="163"/>
      <c r="G34" s="180"/>
      <c r="H34" s="74" t="s">
        <v>14</v>
      </c>
      <c r="I34" s="75"/>
      <c r="J34" s="164"/>
      <c r="K34" s="76"/>
      <c r="L34" s="76"/>
      <c r="M34" s="164"/>
      <c r="N34" s="163"/>
      <c r="O34" s="175"/>
    </row>
    <row r="35" spans="1:16" ht="26.25" customHeight="1" thickBot="1" x14ac:dyDescent="0.3">
      <c r="A35" s="157"/>
      <c r="B35" s="72" t="s">
        <v>15</v>
      </c>
      <c r="C35" s="71" t="s">
        <v>16</v>
      </c>
      <c r="D35" s="163"/>
      <c r="E35" s="163"/>
      <c r="F35" s="163"/>
      <c r="G35" s="181"/>
      <c r="H35" s="77" t="s">
        <v>34</v>
      </c>
      <c r="I35" s="73" t="s">
        <v>35</v>
      </c>
      <c r="J35" s="164"/>
      <c r="K35" s="73" t="s">
        <v>66</v>
      </c>
      <c r="L35" s="73" t="s">
        <v>67</v>
      </c>
      <c r="M35" s="164"/>
      <c r="N35" s="173"/>
      <c r="O35" s="176"/>
    </row>
    <row r="36" spans="1:16" ht="57.75" hidden="1" thickBot="1" x14ac:dyDescent="0.3">
      <c r="A36" s="18">
        <v>0</v>
      </c>
      <c r="B36" s="56" t="s">
        <v>128</v>
      </c>
      <c r="C36" s="56" t="s">
        <v>58</v>
      </c>
      <c r="D36" s="56" t="s">
        <v>32</v>
      </c>
      <c r="E36" s="63" t="s">
        <v>129</v>
      </c>
      <c r="F36" s="56" t="s">
        <v>130</v>
      </c>
      <c r="G36" s="58"/>
      <c r="H36" s="58"/>
      <c r="I36" s="58"/>
      <c r="J36" s="62">
        <v>54166</v>
      </c>
      <c r="K36" s="62"/>
      <c r="L36" s="62"/>
      <c r="M36" s="62"/>
      <c r="N36" s="62"/>
      <c r="O36" s="62">
        <f>SUM(M36:N36)</f>
        <v>0</v>
      </c>
    </row>
    <row r="37" spans="1:16" ht="57.75" thickBot="1" x14ac:dyDescent="0.3">
      <c r="A37" s="18">
        <v>1</v>
      </c>
      <c r="B37" s="56" t="s">
        <v>128</v>
      </c>
      <c r="C37" s="56" t="s">
        <v>60</v>
      </c>
      <c r="D37" s="56" t="s">
        <v>32</v>
      </c>
      <c r="E37" s="63" t="s">
        <v>83</v>
      </c>
      <c r="F37" s="56" t="s">
        <v>130</v>
      </c>
      <c r="G37" s="58">
        <v>8</v>
      </c>
      <c r="H37" s="58">
        <v>8</v>
      </c>
      <c r="I37" s="58">
        <v>2</v>
      </c>
      <c r="J37" s="68" t="s">
        <v>63</v>
      </c>
      <c r="K37" s="68">
        <v>5500</v>
      </c>
      <c r="L37" s="68">
        <v>12500</v>
      </c>
      <c r="M37" s="62">
        <v>43766</v>
      </c>
      <c r="N37" s="62">
        <v>10400</v>
      </c>
      <c r="O37" s="62">
        <f>SUM(M37:N37)</f>
        <v>54166</v>
      </c>
      <c r="P37" s="102"/>
    </row>
    <row r="38" spans="1:16" ht="43.5" hidden="1" thickBot="1" x14ac:dyDescent="0.3">
      <c r="A38" s="18">
        <v>0</v>
      </c>
      <c r="B38" s="56" t="s">
        <v>131</v>
      </c>
      <c r="C38" s="56" t="s">
        <v>57</v>
      </c>
      <c r="D38" s="56" t="s">
        <v>32</v>
      </c>
      <c r="E38" s="63" t="s">
        <v>83</v>
      </c>
      <c r="F38" s="56" t="s">
        <v>132</v>
      </c>
      <c r="G38" s="58"/>
      <c r="H38" s="58"/>
      <c r="I38" s="58"/>
      <c r="J38" s="62">
        <v>120000</v>
      </c>
      <c r="K38" s="62"/>
      <c r="L38" s="62"/>
      <c r="M38" s="62"/>
      <c r="N38" s="62"/>
      <c r="O38" s="62">
        <f t="shared" ref="O38:O44" si="0">SUM(M38:N38)</f>
        <v>0</v>
      </c>
    </row>
    <row r="39" spans="1:16" ht="43.5" thickBot="1" x14ac:dyDescent="0.3">
      <c r="A39" s="18">
        <v>1</v>
      </c>
      <c r="B39" s="56" t="s">
        <v>131</v>
      </c>
      <c r="C39" s="56" t="s">
        <v>61</v>
      </c>
      <c r="D39" s="56" t="s">
        <v>32</v>
      </c>
      <c r="E39" s="63" t="s">
        <v>83</v>
      </c>
      <c r="F39" s="56" t="s">
        <v>132</v>
      </c>
      <c r="G39" s="58">
        <v>8</v>
      </c>
      <c r="H39" s="58">
        <v>8</v>
      </c>
      <c r="I39" s="58">
        <v>2</v>
      </c>
      <c r="J39" s="68" t="s">
        <v>63</v>
      </c>
      <c r="K39" s="68">
        <v>5500</v>
      </c>
      <c r="L39" s="68">
        <v>12500</v>
      </c>
      <c r="M39" s="62">
        <v>108800</v>
      </c>
      <c r="N39" s="62">
        <v>11200</v>
      </c>
      <c r="O39" s="62">
        <f>SUM(M39:N39)</f>
        <v>120000</v>
      </c>
      <c r="P39" s="102"/>
    </row>
    <row r="40" spans="1:16" ht="43.5" hidden="1" thickBot="1" x14ac:dyDescent="0.3">
      <c r="A40" s="18">
        <v>0</v>
      </c>
      <c r="B40" s="56" t="s">
        <v>133</v>
      </c>
      <c r="C40" s="56" t="s">
        <v>59</v>
      </c>
      <c r="D40" s="56" t="s">
        <v>32</v>
      </c>
      <c r="E40" s="63" t="s">
        <v>83</v>
      </c>
      <c r="F40" s="56" t="s">
        <v>134</v>
      </c>
      <c r="G40" s="58"/>
      <c r="H40" s="58"/>
      <c r="I40" s="58"/>
      <c r="J40" s="62">
        <v>68534</v>
      </c>
      <c r="K40" s="62"/>
      <c r="L40" s="62"/>
      <c r="M40" s="62"/>
      <c r="N40" s="62"/>
      <c r="O40" s="62">
        <f t="shared" si="0"/>
        <v>0</v>
      </c>
    </row>
    <row r="41" spans="1:16" ht="43.5" thickBot="1" x14ac:dyDescent="0.3">
      <c r="A41" s="18">
        <v>1</v>
      </c>
      <c r="B41" s="56" t="s">
        <v>133</v>
      </c>
      <c r="C41" s="56" t="s">
        <v>62</v>
      </c>
      <c r="D41" s="56" t="s">
        <v>32</v>
      </c>
      <c r="E41" s="63" t="s">
        <v>83</v>
      </c>
      <c r="F41" s="56" t="s">
        <v>134</v>
      </c>
      <c r="G41" s="58">
        <v>8</v>
      </c>
      <c r="H41" s="58">
        <v>10</v>
      </c>
      <c r="I41" s="58">
        <v>2</v>
      </c>
      <c r="J41" s="62" t="s">
        <v>63</v>
      </c>
      <c r="K41" s="62">
        <v>5500</v>
      </c>
      <c r="L41" s="62">
        <v>12500</v>
      </c>
      <c r="M41" s="62">
        <v>58134</v>
      </c>
      <c r="N41" s="62">
        <v>10400</v>
      </c>
      <c r="O41" s="62">
        <f>SUM(M41:N41)</f>
        <v>68534</v>
      </c>
      <c r="P41" s="102"/>
    </row>
    <row r="42" spans="1:16" ht="44.25" hidden="1" customHeight="1" thickBot="1" x14ac:dyDescent="0.3">
      <c r="A42" s="18">
        <v>0</v>
      </c>
      <c r="B42" s="56" t="s">
        <v>135</v>
      </c>
      <c r="C42" s="56" t="s">
        <v>136</v>
      </c>
      <c r="D42" s="56" t="s">
        <v>32</v>
      </c>
      <c r="E42" s="63" t="s">
        <v>83</v>
      </c>
      <c r="F42" s="56" t="s">
        <v>137</v>
      </c>
      <c r="G42" s="58"/>
      <c r="H42" s="58"/>
      <c r="I42" s="58"/>
      <c r="J42" s="62">
        <v>46666</v>
      </c>
      <c r="K42" s="62"/>
      <c r="L42" s="62"/>
      <c r="M42" s="62"/>
      <c r="N42" s="62"/>
      <c r="O42" s="62">
        <f t="shared" si="0"/>
        <v>0</v>
      </c>
    </row>
    <row r="43" spans="1:16" ht="44.25" customHeight="1" thickBot="1" x14ac:dyDescent="0.3">
      <c r="A43" s="18">
        <v>1</v>
      </c>
      <c r="B43" s="56" t="s">
        <v>135</v>
      </c>
      <c r="C43" s="56" t="s">
        <v>138</v>
      </c>
      <c r="D43" s="56" t="s">
        <v>32</v>
      </c>
      <c r="E43" s="63" t="s">
        <v>83</v>
      </c>
      <c r="F43" s="56" t="s">
        <v>137</v>
      </c>
      <c r="G43" s="58">
        <v>16</v>
      </c>
      <c r="H43" s="58">
        <v>6</v>
      </c>
      <c r="I43" s="58">
        <v>2</v>
      </c>
      <c r="J43" s="62"/>
      <c r="K43" s="62">
        <v>5500</v>
      </c>
      <c r="L43" s="62">
        <v>12500</v>
      </c>
      <c r="M43" s="62">
        <v>24266</v>
      </c>
      <c r="N43" s="62">
        <v>22400</v>
      </c>
      <c r="O43" s="62">
        <f>SUM(M43:N43)</f>
        <v>46666</v>
      </c>
      <c r="P43" s="102"/>
    </row>
    <row r="44" spans="1:16" ht="43.5" hidden="1" thickBot="1" x14ac:dyDescent="0.3">
      <c r="A44" s="18">
        <v>0</v>
      </c>
      <c r="B44" s="56" t="s">
        <v>139</v>
      </c>
      <c r="C44" s="56" t="s">
        <v>140</v>
      </c>
      <c r="D44" s="56" t="s">
        <v>32</v>
      </c>
      <c r="E44" s="63" t="s">
        <v>129</v>
      </c>
      <c r="F44" s="56" t="s">
        <v>141</v>
      </c>
      <c r="G44" s="58"/>
      <c r="H44" s="58"/>
      <c r="I44" s="58"/>
      <c r="J44" s="62"/>
      <c r="K44" s="62"/>
      <c r="L44" s="62"/>
      <c r="M44" s="62"/>
      <c r="N44" s="62"/>
      <c r="O44" s="62">
        <f t="shared" si="0"/>
        <v>0</v>
      </c>
    </row>
    <row r="45" spans="1:16" ht="40.5" hidden="1" customHeight="1" thickBot="1" x14ac:dyDescent="0.3">
      <c r="A45" s="18">
        <v>0</v>
      </c>
      <c r="B45" s="56" t="s">
        <v>142</v>
      </c>
      <c r="C45" s="56" t="s">
        <v>143</v>
      </c>
      <c r="D45" s="56" t="s">
        <v>32</v>
      </c>
      <c r="E45" s="63" t="s">
        <v>129</v>
      </c>
      <c r="F45" s="56" t="s">
        <v>141</v>
      </c>
      <c r="G45" s="58"/>
      <c r="H45" s="58"/>
      <c r="I45" s="58"/>
      <c r="J45" s="68"/>
      <c r="K45" s="68"/>
      <c r="L45" s="68"/>
      <c r="M45" s="62"/>
      <c r="N45" s="62"/>
      <c r="O45" s="62">
        <f>SUM(M45:N45)</f>
        <v>0</v>
      </c>
    </row>
    <row r="46" spans="1:16" ht="15.75" customHeight="1" thickBot="1" x14ac:dyDescent="0.3">
      <c r="A46" s="19">
        <f>SUM(A36:A45)</f>
        <v>4</v>
      </c>
      <c r="B46" s="221" t="s">
        <v>17</v>
      </c>
      <c r="C46" s="222"/>
      <c r="D46" s="222"/>
      <c r="E46" s="222"/>
      <c r="F46" s="223"/>
      <c r="G46" s="7">
        <f>SUM(G36:G45)</f>
        <v>40</v>
      </c>
      <c r="H46" s="7">
        <f>SUM(H36:H45)</f>
        <v>32</v>
      </c>
      <c r="I46" s="7">
        <f>SUM(I36:I45)</f>
        <v>8</v>
      </c>
      <c r="J46" s="61">
        <f t="shared" ref="J46:N46" si="1">SUM(J36:J45)</f>
        <v>289366</v>
      </c>
      <c r="K46" s="61">
        <f>SUM(K36:K45)</f>
        <v>22000</v>
      </c>
      <c r="L46" s="61">
        <f>SUM(L36:L45)</f>
        <v>50000</v>
      </c>
      <c r="M46" s="22">
        <f t="shared" si="1"/>
        <v>234966</v>
      </c>
      <c r="N46" s="22">
        <f t="shared" si="1"/>
        <v>54400</v>
      </c>
      <c r="O46" s="22">
        <f>SUM(O36:O45)</f>
        <v>289366</v>
      </c>
      <c r="P46" s="69" t="s">
        <v>20</v>
      </c>
    </row>
    <row r="47" spans="1:16" ht="15.75" customHeight="1" thickBot="1" x14ac:dyDescent="0.3">
      <c r="A47" s="178" t="s">
        <v>18</v>
      </c>
      <c r="B47" s="179"/>
      <c r="C47" s="179"/>
      <c r="D47" s="179"/>
      <c r="E47" s="179"/>
      <c r="F47" s="179"/>
      <c r="G47" s="179"/>
      <c r="H47" s="64"/>
      <c r="I47" s="64"/>
      <c r="J47" s="65"/>
      <c r="K47" s="65"/>
      <c r="L47" s="65"/>
      <c r="M47" s="22">
        <v>0</v>
      </c>
      <c r="N47" s="22">
        <f>N46*-0.1</f>
        <v>-5440</v>
      </c>
      <c r="O47" s="22">
        <f>N47</f>
        <v>-5440</v>
      </c>
    </row>
    <row r="48" spans="1:16" ht="15.75" customHeight="1" thickBot="1" x14ac:dyDescent="0.3">
      <c r="A48" s="177" t="s">
        <v>19</v>
      </c>
      <c r="B48" s="177"/>
      <c r="C48" s="177"/>
      <c r="D48" s="177"/>
      <c r="E48" s="177"/>
      <c r="F48" s="177"/>
      <c r="G48" s="177"/>
      <c r="H48" s="66"/>
      <c r="I48" s="66"/>
      <c r="J48" s="67"/>
      <c r="K48" s="67"/>
      <c r="L48" s="67"/>
      <c r="M48" s="22">
        <f>SUM(M46:M47)</f>
        <v>234966</v>
      </c>
      <c r="N48" s="22">
        <f>SUM(N46:N47)</f>
        <v>48960</v>
      </c>
      <c r="O48" s="22">
        <f>O47+O46</f>
        <v>283926</v>
      </c>
    </row>
    <row r="49" spans="1:15" x14ac:dyDescent="0.25">
      <c r="A49" s="40"/>
      <c r="B49" s="40"/>
      <c r="C49" s="40"/>
      <c r="D49" s="40"/>
      <c r="E49" s="40"/>
      <c r="F49" s="40"/>
      <c r="G49" s="40"/>
      <c r="H49" s="41"/>
      <c r="I49" s="41"/>
      <c r="J49" s="42"/>
      <c r="K49" s="42"/>
      <c r="L49" s="42"/>
      <c r="M49" s="42"/>
      <c r="N49" s="42"/>
      <c r="O49" s="43"/>
    </row>
    <row r="50" spans="1:15" x14ac:dyDescent="0.25">
      <c r="A50" s="40"/>
      <c r="B50" s="40"/>
      <c r="C50" s="40"/>
      <c r="D50" s="40"/>
      <c r="E50" s="40"/>
      <c r="F50" s="40"/>
      <c r="G50" s="40"/>
      <c r="H50" s="41"/>
      <c r="I50" s="41"/>
      <c r="J50" s="42"/>
      <c r="K50" s="42"/>
      <c r="L50" s="42"/>
      <c r="M50" s="42"/>
      <c r="N50" s="42"/>
      <c r="O50" s="43"/>
    </row>
    <row r="51" spans="1:15" ht="15.75" thickBot="1" x14ac:dyDescent="0.3">
      <c r="A51" s="149" t="s">
        <v>22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44"/>
      <c r="O51" s="44"/>
    </row>
    <row r="52" spans="1:15" ht="24.75" customHeight="1" thickBot="1" x14ac:dyDescent="0.3">
      <c r="A52" s="156" t="s">
        <v>7</v>
      </c>
      <c r="B52" s="158" t="s">
        <v>8</v>
      </c>
      <c r="C52" s="159"/>
      <c r="D52" s="162" t="s">
        <v>9</v>
      </c>
      <c r="E52" s="162" t="s">
        <v>10</v>
      </c>
      <c r="F52" s="162" t="s">
        <v>11</v>
      </c>
      <c r="G52" s="162" t="s">
        <v>37</v>
      </c>
      <c r="H52" s="156" t="s">
        <v>33</v>
      </c>
      <c r="I52" s="156"/>
      <c r="J52" s="162" t="s">
        <v>65</v>
      </c>
      <c r="K52" s="72"/>
      <c r="L52" s="72"/>
      <c r="M52" s="162" t="s">
        <v>12</v>
      </c>
      <c r="N52" s="162" t="s">
        <v>36</v>
      </c>
      <c r="O52" s="174" t="s">
        <v>13</v>
      </c>
    </row>
    <row r="53" spans="1:15" ht="3.75" customHeight="1" thickBot="1" x14ac:dyDescent="0.3">
      <c r="A53" s="157"/>
      <c r="B53" s="160"/>
      <c r="C53" s="161"/>
      <c r="D53" s="163"/>
      <c r="E53" s="163"/>
      <c r="F53" s="163"/>
      <c r="G53" s="164"/>
      <c r="H53" s="163" t="s">
        <v>34</v>
      </c>
      <c r="I53" s="163" t="s">
        <v>35</v>
      </c>
      <c r="J53" s="164"/>
      <c r="K53" s="76"/>
      <c r="L53" s="76"/>
      <c r="M53" s="164"/>
      <c r="N53" s="163"/>
      <c r="O53" s="175"/>
    </row>
    <row r="54" spans="1:15" ht="27.75" customHeight="1" thickBot="1" x14ac:dyDescent="0.3">
      <c r="A54" s="157"/>
      <c r="B54" s="72" t="s">
        <v>15</v>
      </c>
      <c r="C54" s="71" t="s">
        <v>16</v>
      </c>
      <c r="D54" s="163"/>
      <c r="E54" s="163"/>
      <c r="F54" s="163"/>
      <c r="G54" s="165"/>
      <c r="H54" s="173"/>
      <c r="I54" s="173"/>
      <c r="J54" s="164"/>
      <c r="K54" s="73" t="s">
        <v>66</v>
      </c>
      <c r="L54" s="73" t="s">
        <v>67</v>
      </c>
      <c r="M54" s="164"/>
      <c r="N54" s="173"/>
      <c r="O54" s="176"/>
    </row>
    <row r="55" spans="1:15" ht="153" hidden="1" customHeight="1" thickBot="1" x14ac:dyDescent="0.3">
      <c r="A55" s="18"/>
      <c r="B55" s="56"/>
      <c r="C55" s="56" t="s">
        <v>152</v>
      </c>
      <c r="D55" s="56" t="s">
        <v>23</v>
      </c>
      <c r="E55" s="57" t="s">
        <v>153</v>
      </c>
      <c r="F55" s="56"/>
      <c r="G55" s="58"/>
      <c r="H55" s="58"/>
      <c r="I55" s="58"/>
      <c r="J55" s="59">
        <v>600000</v>
      </c>
      <c r="K55" s="60"/>
      <c r="L55" s="60"/>
      <c r="M55" s="60">
        <v>0</v>
      </c>
      <c r="N55" s="59"/>
      <c r="O55" s="59">
        <f>+M55+N55</f>
        <v>0</v>
      </c>
    </row>
    <row r="56" spans="1:15" ht="112.5" customHeight="1" thickBot="1" x14ac:dyDescent="0.3">
      <c r="A56" s="18">
        <v>1</v>
      </c>
      <c r="B56" s="56" t="s">
        <v>108</v>
      </c>
      <c r="C56" s="56" t="s">
        <v>156</v>
      </c>
      <c r="D56" s="56" t="s">
        <v>23</v>
      </c>
      <c r="E56" s="57" t="s">
        <v>177</v>
      </c>
      <c r="F56" s="56" t="s">
        <v>148</v>
      </c>
      <c r="G56" s="58">
        <v>16</v>
      </c>
      <c r="H56" s="58"/>
      <c r="I56" s="58"/>
      <c r="J56" s="59">
        <v>390000</v>
      </c>
      <c r="K56" s="60">
        <v>3500</v>
      </c>
      <c r="L56" s="60">
        <v>8925</v>
      </c>
      <c r="M56" s="60">
        <v>0</v>
      </c>
      <c r="N56" s="59">
        <v>23800</v>
      </c>
      <c r="O56" s="59">
        <f t="shared" ref="O56" si="2">+M56+N56</f>
        <v>23800</v>
      </c>
    </row>
    <row r="57" spans="1:15" ht="72" thickBot="1" x14ac:dyDescent="0.3">
      <c r="A57" s="18">
        <v>1</v>
      </c>
      <c r="B57" s="56" t="s">
        <v>159</v>
      </c>
      <c r="C57" s="56" t="s">
        <v>160</v>
      </c>
      <c r="D57" s="56" t="s">
        <v>23</v>
      </c>
      <c r="E57" s="57" t="s">
        <v>158</v>
      </c>
      <c r="F57" s="56" t="s">
        <v>157</v>
      </c>
      <c r="G57" s="58">
        <v>32</v>
      </c>
      <c r="H57" s="58">
        <v>5</v>
      </c>
      <c r="I57" s="58">
        <v>15</v>
      </c>
      <c r="J57" s="59">
        <v>0</v>
      </c>
      <c r="K57" s="60">
        <v>5000</v>
      </c>
      <c r="L57" s="60">
        <v>23361.040000000001</v>
      </c>
      <c r="M57" s="60">
        <v>20000</v>
      </c>
      <c r="N57" s="59">
        <v>33600</v>
      </c>
      <c r="O57" s="59">
        <f>+M57+N57</f>
        <v>53600</v>
      </c>
    </row>
    <row r="58" spans="1:15" ht="15.75" thickBot="1" x14ac:dyDescent="0.3">
      <c r="A58" s="19">
        <f>SUM(A55:A57)</f>
        <v>2</v>
      </c>
      <c r="B58" s="146" t="s">
        <v>17</v>
      </c>
      <c r="C58" s="147"/>
      <c r="D58" s="147"/>
      <c r="E58" s="147"/>
      <c r="F58" s="148"/>
      <c r="G58" s="7">
        <f t="shared" ref="G58:O58" si="3">SUM(G55:G57)</f>
        <v>48</v>
      </c>
      <c r="H58" s="7">
        <f t="shared" si="3"/>
        <v>5</v>
      </c>
      <c r="I58" s="7">
        <f t="shared" si="3"/>
        <v>15</v>
      </c>
      <c r="J58" s="61">
        <f t="shared" si="3"/>
        <v>990000</v>
      </c>
      <c r="K58" s="61">
        <f>SUM(K56:K57)</f>
        <v>8500</v>
      </c>
      <c r="L58" s="61">
        <f>SUM(L56:L57)</f>
        <v>32286.04</v>
      </c>
      <c r="M58" s="15">
        <f t="shared" si="3"/>
        <v>20000</v>
      </c>
      <c r="N58" s="15">
        <f t="shared" si="3"/>
        <v>57400</v>
      </c>
      <c r="O58" s="15">
        <f t="shared" si="3"/>
        <v>77400</v>
      </c>
    </row>
    <row r="59" spans="1:15" ht="15.75" thickBot="1" x14ac:dyDescent="0.3">
      <c r="A59" s="150" t="s">
        <v>18</v>
      </c>
      <c r="B59" s="151"/>
      <c r="C59" s="151"/>
      <c r="D59" s="151"/>
      <c r="E59" s="151"/>
      <c r="F59" s="151"/>
      <c r="G59" s="151"/>
      <c r="H59" s="8"/>
      <c r="I59" s="9"/>
      <c r="J59" s="10"/>
      <c r="K59" s="10"/>
      <c r="L59" s="10"/>
      <c r="M59" s="15">
        <v>0</v>
      </c>
      <c r="N59" s="15">
        <f>N58*-0.1</f>
        <v>-5740</v>
      </c>
      <c r="O59" s="15">
        <f>N59</f>
        <v>-5740</v>
      </c>
    </row>
    <row r="60" spans="1:15" ht="19.5" customHeight="1" thickBot="1" x14ac:dyDescent="0.3">
      <c r="A60" s="146" t="s">
        <v>21</v>
      </c>
      <c r="B60" s="147"/>
      <c r="C60" s="147"/>
      <c r="D60" s="147"/>
      <c r="E60" s="147"/>
      <c r="F60" s="147"/>
      <c r="G60" s="147"/>
      <c r="H60" s="13"/>
      <c r="I60" s="13"/>
      <c r="J60" s="14"/>
      <c r="K60" s="14"/>
      <c r="L60" s="14"/>
      <c r="M60" s="15">
        <f>SUM(M58:M59)</f>
        <v>20000</v>
      </c>
      <c r="N60" s="15">
        <f>SUM(N58:N59)</f>
        <v>51660</v>
      </c>
      <c r="O60" s="15">
        <f>O59+O58</f>
        <v>71660</v>
      </c>
    </row>
    <row r="61" spans="1:15" x14ac:dyDescent="0.25">
      <c r="A61" s="45"/>
      <c r="B61" s="45"/>
      <c r="C61" s="45"/>
      <c r="D61" s="45"/>
      <c r="E61" s="45"/>
      <c r="F61" s="45"/>
      <c r="G61" s="45"/>
      <c r="H61" s="46"/>
      <c r="I61" s="46"/>
      <c r="J61" s="47"/>
      <c r="K61" s="47"/>
      <c r="L61" s="47"/>
      <c r="M61" s="48"/>
      <c r="N61" s="49"/>
      <c r="O61" s="49"/>
    </row>
    <row r="62" spans="1:15" x14ac:dyDescent="0.25">
      <c r="A62" s="40"/>
      <c r="B62" s="40"/>
      <c r="C62" s="40"/>
      <c r="D62" s="40"/>
      <c r="E62" s="40"/>
      <c r="F62" s="40"/>
      <c r="G62" s="40"/>
      <c r="H62" s="41"/>
      <c r="I62" s="41"/>
      <c r="J62" s="50"/>
      <c r="K62" s="50"/>
      <c r="L62" s="50"/>
      <c r="M62" s="51"/>
      <c r="N62" s="43"/>
      <c r="O62" s="43"/>
    </row>
    <row r="63" spans="1:15" x14ac:dyDescent="0.25">
      <c r="A63" s="40"/>
      <c r="B63" s="40"/>
      <c r="C63" s="40"/>
      <c r="D63" s="40"/>
      <c r="E63" s="40"/>
      <c r="F63" s="40"/>
      <c r="G63" s="40"/>
      <c r="H63" s="41"/>
      <c r="I63" s="41"/>
      <c r="J63" s="50"/>
      <c r="K63" s="50"/>
      <c r="L63" s="50"/>
      <c r="M63" s="51"/>
      <c r="N63" s="43"/>
      <c r="O63" s="43"/>
    </row>
    <row r="64" spans="1:15" ht="16.5" customHeight="1" thickBot="1" x14ac:dyDescent="0.3">
      <c r="A64" s="149" t="s">
        <v>40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2"/>
      <c r="O64" s="52"/>
    </row>
    <row r="65" spans="1:16" ht="29.25" customHeight="1" thickBot="1" x14ac:dyDescent="0.3">
      <c r="A65" s="188" t="s">
        <v>7</v>
      </c>
      <c r="B65" s="190" t="s">
        <v>8</v>
      </c>
      <c r="C65" s="191"/>
      <c r="D65" s="182" t="s">
        <v>9</v>
      </c>
      <c r="E65" s="182" t="s">
        <v>10</v>
      </c>
      <c r="F65" s="182" t="s">
        <v>11</v>
      </c>
      <c r="G65" s="182" t="s">
        <v>53</v>
      </c>
      <c r="H65" s="190" t="s">
        <v>33</v>
      </c>
      <c r="I65" s="191"/>
      <c r="J65" s="162" t="s">
        <v>65</v>
      </c>
      <c r="K65" s="79"/>
      <c r="L65" s="79"/>
      <c r="M65" s="182" t="s">
        <v>12</v>
      </c>
      <c r="N65" s="182" t="s">
        <v>36</v>
      </c>
      <c r="O65" s="185" t="s">
        <v>54</v>
      </c>
    </row>
    <row r="66" spans="1:16" ht="13.5" customHeight="1" thickBot="1" x14ac:dyDescent="0.3">
      <c r="A66" s="189"/>
      <c r="B66" s="192"/>
      <c r="C66" s="193"/>
      <c r="D66" s="183"/>
      <c r="E66" s="183"/>
      <c r="F66" s="183"/>
      <c r="G66" s="194"/>
      <c r="H66" s="182" t="s">
        <v>34</v>
      </c>
      <c r="I66" s="182" t="s">
        <v>35</v>
      </c>
      <c r="J66" s="164"/>
      <c r="K66" s="81"/>
      <c r="L66" s="81"/>
      <c r="M66" s="196"/>
      <c r="N66" s="183"/>
      <c r="O66" s="186"/>
    </row>
    <row r="67" spans="1:16" ht="26.25" customHeight="1" thickBot="1" x14ac:dyDescent="0.3">
      <c r="A67" s="225"/>
      <c r="B67" s="79" t="s">
        <v>15</v>
      </c>
      <c r="C67" s="78" t="s">
        <v>16</v>
      </c>
      <c r="D67" s="183"/>
      <c r="E67" s="183"/>
      <c r="F67" s="183"/>
      <c r="G67" s="194"/>
      <c r="H67" s="183"/>
      <c r="I67" s="183"/>
      <c r="J67" s="164"/>
      <c r="K67" s="80" t="s">
        <v>66</v>
      </c>
      <c r="L67" s="80" t="s">
        <v>67</v>
      </c>
      <c r="M67" s="196"/>
      <c r="N67" s="183"/>
      <c r="O67" s="224"/>
    </row>
    <row r="68" spans="1:16" ht="36.75" hidden="1" customHeight="1" thickBot="1" x14ac:dyDescent="0.3">
      <c r="A68" s="58">
        <v>0</v>
      </c>
      <c r="B68" s="56" t="s">
        <v>90</v>
      </c>
      <c r="C68" s="56" t="s">
        <v>91</v>
      </c>
      <c r="D68" s="56" t="s">
        <v>39</v>
      </c>
      <c r="E68" s="56"/>
      <c r="F68" s="56" t="s">
        <v>93</v>
      </c>
      <c r="G68" s="99">
        <v>0</v>
      </c>
      <c r="H68" s="99"/>
      <c r="I68" s="99"/>
      <c r="J68" s="62">
        <v>500000</v>
      </c>
      <c r="K68" s="100">
        <v>0</v>
      </c>
      <c r="L68" s="100">
        <v>0</v>
      </c>
      <c r="M68" s="100">
        <v>0</v>
      </c>
      <c r="N68" s="62">
        <v>0</v>
      </c>
      <c r="O68" s="62">
        <f t="shared" ref="O68:O71" si="4">SUM(M68:N68)</f>
        <v>0</v>
      </c>
    </row>
    <row r="69" spans="1:16" ht="36.75" hidden="1" customHeight="1" thickBot="1" x14ac:dyDescent="0.3">
      <c r="A69" s="58">
        <v>0</v>
      </c>
      <c r="B69" s="56" t="s">
        <v>94</v>
      </c>
      <c r="C69" s="56" t="s">
        <v>95</v>
      </c>
      <c r="D69" s="56" t="s">
        <v>39</v>
      </c>
      <c r="E69" s="56"/>
      <c r="F69" s="56" t="s">
        <v>97</v>
      </c>
      <c r="G69" s="58">
        <v>0</v>
      </c>
      <c r="H69" s="58"/>
      <c r="I69" s="58"/>
      <c r="J69" s="62">
        <v>500000</v>
      </c>
      <c r="K69" s="100">
        <v>0</v>
      </c>
      <c r="L69" s="100">
        <v>0</v>
      </c>
      <c r="M69" s="100">
        <v>0</v>
      </c>
      <c r="N69" s="62">
        <v>0</v>
      </c>
      <c r="O69" s="62">
        <f t="shared" si="4"/>
        <v>0</v>
      </c>
    </row>
    <row r="70" spans="1:16" ht="36.75" hidden="1" customHeight="1" thickBot="1" x14ac:dyDescent="0.3">
      <c r="A70" s="58">
        <v>0</v>
      </c>
      <c r="B70" s="56" t="s">
        <v>90</v>
      </c>
      <c r="C70" s="56" t="s">
        <v>98</v>
      </c>
      <c r="D70" s="56" t="s">
        <v>39</v>
      </c>
      <c r="E70" s="56"/>
      <c r="F70" s="56" t="s">
        <v>100</v>
      </c>
      <c r="G70" s="58">
        <v>0</v>
      </c>
      <c r="H70" s="58"/>
      <c r="I70" s="58"/>
      <c r="J70" s="62">
        <v>500000</v>
      </c>
      <c r="K70" s="100">
        <v>0</v>
      </c>
      <c r="L70" s="100">
        <v>0</v>
      </c>
      <c r="M70" s="100">
        <v>0</v>
      </c>
      <c r="N70" s="62">
        <v>0</v>
      </c>
      <c r="O70" s="62">
        <f t="shared" si="4"/>
        <v>0</v>
      </c>
    </row>
    <row r="71" spans="1:16" ht="36.75" hidden="1" customHeight="1" thickBot="1" x14ac:dyDescent="0.3">
      <c r="A71" s="58">
        <v>0</v>
      </c>
      <c r="B71" s="56" t="s">
        <v>94</v>
      </c>
      <c r="C71" s="56" t="s">
        <v>101</v>
      </c>
      <c r="D71" s="56" t="s">
        <v>39</v>
      </c>
      <c r="E71" s="56"/>
      <c r="F71" s="56" t="s">
        <v>103</v>
      </c>
      <c r="G71" s="58">
        <v>0</v>
      </c>
      <c r="H71" s="58"/>
      <c r="I71" s="58"/>
      <c r="J71" s="62">
        <v>500000</v>
      </c>
      <c r="K71" s="100">
        <v>0</v>
      </c>
      <c r="L71" s="100">
        <v>0</v>
      </c>
      <c r="M71" s="100">
        <v>0</v>
      </c>
      <c r="N71" s="62">
        <v>0</v>
      </c>
      <c r="O71" s="62">
        <f t="shared" si="4"/>
        <v>0</v>
      </c>
    </row>
    <row r="72" spans="1:16" ht="54" customHeight="1" thickBot="1" x14ac:dyDescent="0.3">
      <c r="A72" s="18">
        <v>1</v>
      </c>
      <c r="B72" s="56" t="s">
        <v>104</v>
      </c>
      <c r="C72" s="56" t="s">
        <v>105</v>
      </c>
      <c r="D72" s="56" t="s">
        <v>39</v>
      </c>
      <c r="E72" s="56" t="s">
        <v>125</v>
      </c>
      <c r="F72" s="56" t="s">
        <v>107</v>
      </c>
      <c r="G72" s="58">
        <v>16</v>
      </c>
      <c r="H72" s="58"/>
      <c r="I72" s="58"/>
      <c r="J72" s="62">
        <v>500000</v>
      </c>
      <c r="K72" s="100">
        <v>5600</v>
      </c>
      <c r="L72" s="100">
        <f t="shared" ref="L72:L73" si="5">8500+6900</f>
        <v>15400</v>
      </c>
      <c r="M72" s="100">
        <v>0</v>
      </c>
      <c r="N72" s="62">
        <v>0</v>
      </c>
      <c r="O72" s="62">
        <f t="shared" ref="O72:O75" si="6">SUM(M72:N72)</f>
        <v>0</v>
      </c>
      <c r="P72" s="69" t="s">
        <v>20</v>
      </c>
    </row>
    <row r="73" spans="1:16" ht="54" customHeight="1" thickBot="1" x14ac:dyDescent="0.3">
      <c r="A73" s="18">
        <v>1</v>
      </c>
      <c r="B73" s="56" t="s">
        <v>108</v>
      </c>
      <c r="C73" s="56" t="s">
        <v>109</v>
      </c>
      <c r="D73" s="56" t="s">
        <v>39</v>
      </c>
      <c r="E73" s="56" t="s">
        <v>127</v>
      </c>
      <c r="F73" s="56" t="s">
        <v>111</v>
      </c>
      <c r="G73" s="58">
        <v>16</v>
      </c>
      <c r="H73" s="58"/>
      <c r="I73" s="58"/>
      <c r="J73" s="62">
        <v>500000</v>
      </c>
      <c r="K73" s="100">
        <v>5600</v>
      </c>
      <c r="L73" s="100">
        <f t="shared" si="5"/>
        <v>15400</v>
      </c>
      <c r="M73" s="100">
        <v>0</v>
      </c>
      <c r="N73" s="62">
        <v>11400</v>
      </c>
      <c r="O73" s="62">
        <f t="shared" si="6"/>
        <v>11400</v>
      </c>
      <c r="P73" s="69"/>
    </row>
    <row r="74" spans="1:16" ht="54" hidden="1" customHeight="1" thickBot="1" x14ac:dyDescent="0.3">
      <c r="A74" s="18">
        <v>0</v>
      </c>
      <c r="B74" s="56"/>
      <c r="C74" s="56" t="s">
        <v>113</v>
      </c>
      <c r="D74" s="56" t="s">
        <v>39</v>
      </c>
      <c r="E74" s="56"/>
      <c r="F74" s="56" t="s">
        <v>97</v>
      </c>
      <c r="G74" s="58">
        <v>0</v>
      </c>
      <c r="H74" s="58"/>
      <c r="I74" s="58"/>
      <c r="J74" s="62"/>
      <c r="K74" s="100">
        <v>0</v>
      </c>
      <c r="L74" s="100">
        <v>0</v>
      </c>
      <c r="M74" s="100">
        <v>0</v>
      </c>
      <c r="N74" s="62">
        <v>0</v>
      </c>
      <c r="O74" s="62">
        <v>0</v>
      </c>
      <c r="P74" s="69"/>
    </row>
    <row r="75" spans="1:16" ht="54" customHeight="1" thickBot="1" x14ac:dyDescent="0.3">
      <c r="A75" s="18">
        <v>1</v>
      </c>
      <c r="B75" s="56" t="s">
        <v>94</v>
      </c>
      <c r="C75" s="56" t="s">
        <v>113</v>
      </c>
      <c r="D75" s="56" t="s">
        <v>39</v>
      </c>
      <c r="E75" s="56" t="s">
        <v>126</v>
      </c>
      <c r="F75" s="56" t="s">
        <v>103</v>
      </c>
      <c r="G75" s="58">
        <v>16</v>
      </c>
      <c r="H75" s="58"/>
      <c r="I75" s="58"/>
      <c r="J75" s="62">
        <v>500000</v>
      </c>
      <c r="K75" s="100">
        <v>2800</v>
      </c>
      <c r="L75" s="100">
        <v>7700</v>
      </c>
      <c r="M75" s="100">
        <v>30000</v>
      </c>
      <c r="N75" s="62">
        <v>11400</v>
      </c>
      <c r="O75" s="62">
        <f t="shared" si="6"/>
        <v>41400</v>
      </c>
      <c r="P75" s="69"/>
    </row>
    <row r="76" spans="1:16" ht="54" hidden="1" customHeight="1" thickBot="1" x14ac:dyDescent="0.3">
      <c r="A76" s="18">
        <v>0</v>
      </c>
      <c r="B76" s="56" t="s">
        <v>90</v>
      </c>
      <c r="C76" s="56" t="s">
        <v>118</v>
      </c>
      <c r="D76" s="56" t="s">
        <v>39</v>
      </c>
      <c r="E76" s="56"/>
      <c r="F76" s="56" t="s">
        <v>120</v>
      </c>
      <c r="G76" s="58">
        <v>0</v>
      </c>
      <c r="H76" s="58"/>
      <c r="I76" s="58"/>
      <c r="J76" s="62"/>
      <c r="K76" s="100">
        <v>0</v>
      </c>
      <c r="L76" s="100">
        <v>0</v>
      </c>
      <c r="M76" s="100">
        <v>0</v>
      </c>
      <c r="N76" s="62">
        <v>0</v>
      </c>
      <c r="O76" s="62">
        <v>0</v>
      </c>
      <c r="P76" s="69"/>
    </row>
    <row r="77" spans="1:16" ht="54" hidden="1" customHeight="1" thickBot="1" x14ac:dyDescent="0.3">
      <c r="A77" s="18">
        <v>0</v>
      </c>
      <c r="B77" s="56" t="s">
        <v>108</v>
      </c>
      <c r="C77" s="56" t="s">
        <v>109</v>
      </c>
      <c r="D77" s="56" t="s">
        <v>39</v>
      </c>
      <c r="E77" s="56"/>
      <c r="F77" s="56" t="s">
        <v>111</v>
      </c>
      <c r="G77" s="58">
        <v>0</v>
      </c>
      <c r="H77" s="58"/>
      <c r="I77" s="58"/>
      <c r="J77" s="62"/>
      <c r="K77" s="100">
        <v>0</v>
      </c>
      <c r="L77" s="100">
        <v>0</v>
      </c>
      <c r="M77" s="100">
        <v>0</v>
      </c>
      <c r="N77" s="62">
        <v>0</v>
      </c>
      <c r="O77" s="62">
        <v>0</v>
      </c>
      <c r="P77" s="69"/>
    </row>
    <row r="78" spans="1:16" ht="60.75" customHeight="1" thickBot="1" x14ac:dyDescent="0.3">
      <c r="A78" s="18">
        <v>1</v>
      </c>
      <c r="B78" s="56" t="s">
        <v>90</v>
      </c>
      <c r="C78" s="56" t="s">
        <v>122</v>
      </c>
      <c r="D78" s="56" t="s">
        <v>39</v>
      </c>
      <c r="E78" s="56" t="s">
        <v>123</v>
      </c>
      <c r="F78" s="56" t="s">
        <v>93</v>
      </c>
      <c r="G78" s="99">
        <v>16</v>
      </c>
      <c r="H78" s="99"/>
      <c r="I78" s="99"/>
      <c r="J78" s="62">
        <v>500000</v>
      </c>
      <c r="K78" s="100">
        <v>5200</v>
      </c>
      <c r="L78" s="100">
        <f>8500+6900</f>
        <v>15400</v>
      </c>
      <c r="M78" s="100">
        <v>30000</v>
      </c>
      <c r="N78" s="62">
        <v>11400</v>
      </c>
      <c r="O78" s="62">
        <f>SUM(M78:N78)</f>
        <v>41400</v>
      </c>
    </row>
    <row r="79" spans="1:16" ht="53.25" customHeight="1" thickBot="1" x14ac:dyDescent="0.3">
      <c r="A79" s="18">
        <v>1</v>
      </c>
      <c r="B79" s="56" t="s">
        <v>90</v>
      </c>
      <c r="C79" s="56" t="s">
        <v>122</v>
      </c>
      <c r="D79" s="56" t="s">
        <v>39</v>
      </c>
      <c r="E79" s="56" t="s">
        <v>124</v>
      </c>
      <c r="F79" s="56" t="s">
        <v>100</v>
      </c>
      <c r="G79" s="58">
        <v>16</v>
      </c>
      <c r="H79" s="58"/>
      <c r="I79" s="58"/>
      <c r="J79" s="62">
        <v>500000</v>
      </c>
      <c r="K79" s="100">
        <v>5600</v>
      </c>
      <c r="L79" s="100">
        <f>8500+6900</f>
        <v>15400</v>
      </c>
      <c r="M79" s="100">
        <v>30000</v>
      </c>
      <c r="N79" s="62">
        <v>11400</v>
      </c>
      <c r="O79" s="62">
        <f t="shared" ref="O79" si="7">SUM(M79:N79)</f>
        <v>41400</v>
      </c>
    </row>
    <row r="80" spans="1:16" ht="15.75" thickBot="1" x14ac:dyDescent="0.3">
      <c r="A80" s="37">
        <f>SUM(A68:A79)</f>
        <v>5</v>
      </c>
      <c r="B80" s="146" t="s">
        <v>17</v>
      </c>
      <c r="C80" s="147"/>
      <c r="D80" s="147"/>
      <c r="E80" s="147"/>
      <c r="F80" s="148"/>
      <c r="G80" s="37">
        <f>SUM(G68:G79)</f>
        <v>80</v>
      </c>
      <c r="H80" s="37">
        <f>SUM(H68:H79)</f>
        <v>0</v>
      </c>
      <c r="I80" s="37">
        <f>SUM(I68:I79)</f>
        <v>0</v>
      </c>
      <c r="J80" s="24">
        <f>SUM(J78:J79)</f>
        <v>1000000</v>
      </c>
      <c r="K80" s="11">
        <f>SUM(K68:K79)</f>
        <v>24800</v>
      </c>
      <c r="L80" s="11">
        <f>SUM(L68:L79)</f>
        <v>69300</v>
      </c>
      <c r="M80" s="11">
        <f>SUM(M68:M79)</f>
        <v>90000</v>
      </c>
      <c r="N80" s="11">
        <f>SUM(N68:N79)</f>
        <v>45600</v>
      </c>
      <c r="O80" s="11">
        <f>SUM(O68:O79)</f>
        <v>135600</v>
      </c>
      <c r="P80" s="69" t="s">
        <v>20</v>
      </c>
    </row>
    <row r="81" spans="1:15" ht="15.75" thickBot="1" x14ac:dyDescent="0.3">
      <c r="A81" s="150" t="s">
        <v>18</v>
      </c>
      <c r="B81" s="151"/>
      <c r="C81" s="151"/>
      <c r="D81" s="151"/>
      <c r="E81" s="151"/>
      <c r="F81" s="151"/>
      <c r="G81" s="152"/>
      <c r="H81" s="54"/>
      <c r="I81" s="54"/>
      <c r="J81" s="53"/>
      <c r="K81" s="53"/>
      <c r="L81" s="53"/>
      <c r="M81" s="11">
        <v>0</v>
      </c>
      <c r="N81" s="11">
        <f>-0.1*N80</f>
        <v>-4560</v>
      </c>
      <c r="O81" s="12">
        <f>SUM(N81:N81)</f>
        <v>-4560</v>
      </c>
    </row>
    <row r="82" spans="1:15" ht="15.75" thickBot="1" x14ac:dyDescent="0.3">
      <c r="A82" s="146" t="s">
        <v>21</v>
      </c>
      <c r="B82" s="147"/>
      <c r="C82" s="147"/>
      <c r="D82" s="147"/>
      <c r="E82" s="147"/>
      <c r="F82" s="147"/>
      <c r="G82" s="148"/>
      <c r="H82" s="55"/>
      <c r="I82" s="55"/>
      <c r="J82" s="53"/>
      <c r="K82" s="53"/>
      <c r="L82" s="53"/>
      <c r="M82" s="11">
        <f>SUM(M80:M81)</f>
        <v>90000</v>
      </c>
      <c r="N82" s="11">
        <f>SUM(N80:N81)</f>
        <v>41040</v>
      </c>
      <c r="O82" s="11">
        <f>SUM(O80:O81)</f>
        <v>131040</v>
      </c>
    </row>
    <row r="83" spans="1:15" x14ac:dyDescent="0.25">
      <c r="A83" s="40"/>
      <c r="B83" s="40"/>
      <c r="C83" s="40"/>
      <c r="D83" s="40"/>
      <c r="E83" s="40"/>
      <c r="F83" s="40"/>
      <c r="G83" s="40"/>
      <c r="H83" s="41"/>
      <c r="I83" s="41"/>
      <c r="J83" s="42"/>
      <c r="K83" s="42"/>
      <c r="L83" s="42"/>
      <c r="M83" s="42"/>
      <c r="N83" s="42"/>
      <c r="O83" s="43"/>
    </row>
    <row r="84" spans="1:15" x14ac:dyDescent="0.25">
      <c r="A84" s="27"/>
      <c r="B84" s="27"/>
      <c r="C84" s="27"/>
      <c r="D84" s="27"/>
      <c r="E84" s="27"/>
      <c r="F84" s="27"/>
      <c r="G84" s="27"/>
      <c r="H84" s="17"/>
      <c r="I84" s="17"/>
      <c r="J84" s="28"/>
      <c r="K84" s="28"/>
      <c r="L84" s="28"/>
      <c r="M84" s="28"/>
      <c r="N84" s="28"/>
      <c r="O84" s="29"/>
    </row>
    <row r="85" spans="1:15" ht="66" customHeight="1" thickBot="1" x14ac:dyDescent="0.3">
      <c r="A85" s="149" t="s">
        <v>55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31"/>
      <c r="O85" s="31"/>
    </row>
    <row r="86" spans="1:15" ht="66" customHeight="1" thickBot="1" x14ac:dyDescent="0.3">
      <c r="A86" s="188" t="s">
        <v>7</v>
      </c>
      <c r="B86" s="190" t="s">
        <v>8</v>
      </c>
      <c r="C86" s="191"/>
      <c r="D86" s="182" t="s">
        <v>9</v>
      </c>
      <c r="E86" s="182" t="s">
        <v>10</v>
      </c>
      <c r="F86" s="182" t="s">
        <v>11</v>
      </c>
      <c r="G86" s="182" t="s">
        <v>53</v>
      </c>
      <c r="H86" s="190" t="s">
        <v>33</v>
      </c>
      <c r="I86" s="191"/>
      <c r="J86" s="162" t="s">
        <v>65</v>
      </c>
      <c r="K86" s="79"/>
      <c r="L86" s="79"/>
      <c r="M86" s="182" t="s">
        <v>12</v>
      </c>
      <c r="N86" s="182" t="s">
        <v>36</v>
      </c>
      <c r="O86" s="185" t="s">
        <v>54</v>
      </c>
    </row>
    <row r="87" spans="1:15" ht="6" customHeight="1" thickBot="1" x14ac:dyDescent="0.3">
      <c r="A87" s="189"/>
      <c r="B87" s="192"/>
      <c r="C87" s="193"/>
      <c r="D87" s="183"/>
      <c r="E87" s="183"/>
      <c r="F87" s="183"/>
      <c r="G87" s="194"/>
      <c r="H87" s="182" t="s">
        <v>34</v>
      </c>
      <c r="I87" s="182" t="s">
        <v>35</v>
      </c>
      <c r="J87" s="164"/>
      <c r="K87" s="81"/>
      <c r="L87" s="81"/>
      <c r="M87" s="196"/>
      <c r="N87" s="183"/>
      <c r="O87" s="186"/>
    </row>
    <row r="88" spans="1:15" ht="43.5" thickBot="1" x14ac:dyDescent="0.3">
      <c r="A88" s="189"/>
      <c r="B88" s="79" t="s">
        <v>15</v>
      </c>
      <c r="C88" s="78" t="s">
        <v>16</v>
      </c>
      <c r="D88" s="183"/>
      <c r="E88" s="183"/>
      <c r="F88" s="183"/>
      <c r="G88" s="195"/>
      <c r="H88" s="184"/>
      <c r="I88" s="184"/>
      <c r="J88" s="164"/>
      <c r="K88" s="80" t="s">
        <v>66</v>
      </c>
      <c r="L88" s="80" t="s">
        <v>68</v>
      </c>
      <c r="M88" s="196"/>
      <c r="N88" s="184"/>
      <c r="O88" s="187"/>
    </row>
    <row r="89" spans="1:15" ht="57.75" hidden="1" thickBot="1" x14ac:dyDescent="0.3">
      <c r="A89" s="18">
        <v>0</v>
      </c>
      <c r="B89" s="38"/>
      <c r="C89" s="91" t="s">
        <v>48</v>
      </c>
      <c r="D89" s="38" t="s">
        <v>31</v>
      </c>
      <c r="E89" s="39"/>
      <c r="F89" s="38"/>
      <c r="G89" s="20"/>
      <c r="H89" s="20"/>
      <c r="I89" s="20"/>
      <c r="J89" s="5">
        <v>600000</v>
      </c>
      <c r="K89" s="21"/>
      <c r="L89" s="21"/>
      <c r="M89" s="21"/>
      <c r="N89" s="5"/>
      <c r="O89" s="5">
        <f t="shared" ref="O89:O92" si="8">SUM(M89:N89)</f>
        <v>0</v>
      </c>
    </row>
    <row r="90" spans="1:15" ht="48" thickBot="1" x14ac:dyDescent="0.3">
      <c r="A90" s="83">
        <v>1</v>
      </c>
      <c r="B90" s="93" t="s">
        <v>86</v>
      </c>
      <c r="C90" s="94" t="s">
        <v>88</v>
      </c>
      <c r="D90" s="93" t="s">
        <v>78</v>
      </c>
      <c r="E90" s="63" t="s">
        <v>83</v>
      </c>
      <c r="F90" s="93" t="s">
        <v>80</v>
      </c>
      <c r="G90" s="93">
        <v>16</v>
      </c>
      <c r="H90" s="93">
        <v>20</v>
      </c>
      <c r="I90" s="93">
        <v>5</v>
      </c>
      <c r="J90" s="95" t="s">
        <v>87</v>
      </c>
      <c r="K90" s="96">
        <v>3700</v>
      </c>
      <c r="L90" s="96">
        <v>8500</v>
      </c>
      <c r="M90" s="96">
        <v>37000</v>
      </c>
      <c r="N90" s="97">
        <v>19200</v>
      </c>
      <c r="O90" s="82">
        <f>SUM(M90:N90)</f>
        <v>56200</v>
      </c>
    </row>
    <row r="91" spans="1:15" ht="63.75" thickBot="1" x14ac:dyDescent="0.3">
      <c r="A91" s="83">
        <v>1</v>
      </c>
      <c r="B91" s="93" t="s">
        <v>86</v>
      </c>
      <c r="C91" s="94" t="s">
        <v>89</v>
      </c>
      <c r="D91" s="93" t="s">
        <v>78</v>
      </c>
      <c r="E91" s="63" t="s">
        <v>83</v>
      </c>
      <c r="F91" s="93" t="s">
        <v>80</v>
      </c>
      <c r="G91" s="93">
        <v>16</v>
      </c>
      <c r="H91" s="93">
        <v>0</v>
      </c>
      <c r="I91" s="93">
        <v>0</v>
      </c>
      <c r="J91" s="95" t="s">
        <v>87</v>
      </c>
      <c r="K91" s="96">
        <v>3100</v>
      </c>
      <c r="L91" s="96">
        <v>3000</v>
      </c>
      <c r="M91" s="96">
        <v>70090</v>
      </c>
      <c r="N91" s="97">
        <v>19200</v>
      </c>
      <c r="O91" s="82">
        <f>SUM(M91:N91)</f>
        <v>89290</v>
      </c>
    </row>
    <row r="92" spans="1:15" ht="43.5" hidden="1" thickBot="1" x14ac:dyDescent="0.3">
      <c r="A92" s="18">
        <v>0</v>
      </c>
      <c r="B92" s="38"/>
      <c r="C92" s="91" t="s">
        <v>49</v>
      </c>
      <c r="D92" s="38" t="s">
        <v>31</v>
      </c>
      <c r="E92" s="39"/>
      <c r="F92" s="38"/>
      <c r="G92" s="20"/>
      <c r="H92" s="20"/>
      <c r="I92" s="20"/>
      <c r="J92" s="5">
        <v>400000</v>
      </c>
      <c r="K92" s="21"/>
      <c r="L92" s="21"/>
      <c r="M92" s="21"/>
      <c r="N92" s="5"/>
      <c r="O92" s="5">
        <f t="shared" si="8"/>
        <v>0</v>
      </c>
    </row>
    <row r="93" spans="1:15" ht="15.75" thickBot="1" x14ac:dyDescent="0.3">
      <c r="A93" s="37">
        <f>SUM(A89:A92)</f>
        <v>2</v>
      </c>
      <c r="B93" s="146" t="s">
        <v>17</v>
      </c>
      <c r="C93" s="147"/>
      <c r="D93" s="147"/>
      <c r="E93" s="147"/>
      <c r="F93" s="148"/>
      <c r="G93" s="37">
        <f>SUM(G89:G92)</f>
        <v>32</v>
      </c>
      <c r="H93" s="37">
        <f t="shared" ref="H93:I93" si="9">SUM(H89:H92)</f>
        <v>20</v>
      </c>
      <c r="I93" s="37">
        <f t="shared" si="9"/>
        <v>5</v>
      </c>
      <c r="J93" s="24">
        <f>SUM(J89:J92)</f>
        <v>1000000</v>
      </c>
      <c r="K93" s="24">
        <f>SUM(K90:K91)</f>
        <v>6800</v>
      </c>
      <c r="L93" s="24">
        <f>SUM(L90:L92)</f>
        <v>11500</v>
      </c>
      <c r="M93" s="24">
        <f t="shared" ref="M93:O93" si="10">SUM(M89:M92)</f>
        <v>107090</v>
      </c>
      <c r="N93" s="24">
        <f t="shared" si="10"/>
        <v>38400</v>
      </c>
      <c r="O93" s="24">
        <f t="shared" si="10"/>
        <v>145490</v>
      </c>
    </row>
    <row r="94" spans="1:15" ht="22.5" customHeight="1" thickBot="1" x14ac:dyDescent="0.3">
      <c r="A94" s="150" t="s">
        <v>18</v>
      </c>
      <c r="B94" s="151"/>
      <c r="C94" s="151"/>
      <c r="D94" s="151"/>
      <c r="E94" s="151"/>
      <c r="F94" s="151"/>
      <c r="G94" s="152"/>
      <c r="H94" s="25"/>
      <c r="I94" s="25"/>
      <c r="J94" s="11"/>
      <c r="K94" s="11"/>
      <c r="L94" s="11"/>
      <c r="M94" s="11">
        <v>0</v>
      </c>
      <c r="N94" s="11">
        <f>-0.1*N93</f>
        <v>-3840</v>
      </c>
      <c r="O94" s="12">
        <f>SUM(N94:N94)</f>
        <v>-3840</v>
      </c>
    </row>
    <row r="95" spans="1:15" ht="20.25" customHeight="1" thickBot="1" x14ac:dyDescent="0.3">
      <c r="A95" s="146" t="s">
        <v>21</v>
      </c>
      <c r="B95" s="147"/>
      <c r="C95" s="147"/>
      <c r="D95" s="147"/>
      <c r="E95" s="147"/>
      <c r="F95" s="147"/>
      <c r="G95" s="148"/>
      <c r="H95" s="26"/>
      <c r="I95" s="26"/>
      <c r="J95" s="11"/>
      <c r="K95" s="11"/>
      <c r="L95" s="11"/>
      <c r="M95" s="11">
        <f>SUM(M93:M94)</f>
        <v>107090</v>
      </c>
      <c r="N95" s="11">
        <f>SUM(N93:N94)</f>
        <v>34560</v>
      </c>
      <c r="O95" s="11">
        <f>SUM(O93:O94)</f>
        <v>141650</v>
      </c>
    </row>
    <row r="96" spans="1:15" x14ac:dyDescent="0.25">
      <c r="A96" s="27"/>
      <c r="B96" s="27"/>
      <c r="C96" s="27"/>
      <c r="D96" s="27"/>
      <c r="E96" s="27"/>
      <c r="F96" s="27"/>
      <c r="G96" s="27"/>
      <c r="H96" s="17"/>
      <c r="I96" s="17"/>
      <c r="J96" s="28"/>
      <c r="K96" s="28"/>
      <c r="L96" s="28"/>
      <c r="M96" s="28"/>
      <c r="N96" s="28"/>
      <c r="O96" s="29"/>
    </row>
    <row r="97" spans="1:15" x14ac:dyDescent="0.25">
      <c r="A97" s="27"/>
      <c r="B97" s="27"/>
      <c r="C97" s="27"/>
      <c r="D97" s="27"/>
      <c r="E97" s="27"/>
      <c r="F97" s="27"/>
      <c r="G97" s="27"/>
      <c r="H97" s="17"/>
      <c r="I97" s="17"/>
      <c r="J97" s="28"/>
      <c r="K97" s="28"/>
      <c r="L97" s="28"/>
      <c r="M97" s="28"/>
      <c r="N97" s="28" t="s">
        <v>20</v>
      </c>
      <c r="O97" s="29"/>
    </row>
    <row r="98" spans="1:15" ht="15.75" thickBot="1" x14ac:dyDescent="0.3">
      <c r="A98" s="27"/>
      <c r="B98" s="27"/>
      <c r="C98" s="27"/>
      <c r="D98" s="27"/>
      <c r="E98" s="27"/>
      <c r="F98" s="27"/>
      <c r="G98" s="27"/>
      <c r="H98" s="17"/>
      <c r="I98" s="17"/>
      <c r="J98" s="28"/>
      <c r="K98" s="28"/>
      <c r="L98" s="28"/>
      <c r="M98" s="28"/>
      <c r="N98" s="28"/>
      <c r="O98" s="29"/>
    </row>
    <row r="99" spans="1:15" ht="20.25" customHeight="1" thickBot="1" x14ac:dyDescent="0.3">
      <c r="A99" s="188" t="s">
        <v>24</v>
      </c>
      <c r="B99" s="188"/>
      <c r="C99" s="188"/>
      <c r="D99" s="188" t="s">
        <v>77</v>
      </c>
      <c r="E99" s="188"/>
      <c r="F99" s="188" t="s">
        <v>75</v>
      </c>
      <c r="G99" s="188"/>
      <c r="H99" s="17"/>
      <c r="I99" s="17"/>
      <c r="J99" s="140" t="s">
        <v>181</v>
      </c>
      <c r="K99" s="141"/>
      <c r="L99" s="141"/>
      <c r="M99" s="141"/>
      <c r="N99" s="141"/>
      <c r="O99" s="142"/>
    </row>
    <row r="100" spans="1:15" ht="39.75" customHeight="1" thickBot="1" x14ac:dyDescent="0.3">
      <c r="A100" s="218" t="s">
        <v>50</v>
      </c>
      <c r="B100" s="218"/>
      <c r="C100" s="218"/>
      <c r="D100" s="200">
        <v>8000000</v>
      </c>
      <c r="E100" s="201"/>
      <c r="F100" s="202">
        <f>O95+O82+O60+O48</f>
        <v>628276</v>
      </c>
      <c r="G100" s="202"/>
      <c r="H100" s="17"/>
      <c r="I100" s="17"/>
      <c r="J100" s="107" t="s">
        <v>163</v>
      </c>
      <c r="K100" s="108" t="s">
        <v>164</v>
      </c>
      <c r="L100" s="109" t="s">
        <v>165</v>
      </c>
      <c r="M100" s="109" t="s">
        <v>166</v>
      </c>
      <c r="N100" s="110" t="s">
        <v>167</v>
      </c>
      <c r="O100" s="111" t="s">
        <v>21</v>
      </c>
    </row>
    <row r="101" spans="1:15" ht="20.100000000000001" customHeight="1" thickBot="1" x14ac:dyDescent="0.3">
      <c r="A101" s="218" t="s">
        <v>25</v>
      </c>
      <c r="B101" s="218"/>
      <c r="C101" s="218"/>
      <c r="D101" s="203"/>
      <c r="E101" s="203"/>
      <c r="F101" s="202">
        <f>A37+A39+A41+A43</f>
        <v>4</v>
      </c>
      <c r="G101" s="177"/>
      <c r="H101" s="17"/>
      <c r="I101" s="17"/>
      <c r="J101" s="112" t="s">
        <v>67</v>
      </c>
      <c r="K101" s="113">
        <f>L46</f>
        <v>50000</v>
      </c>
      <c r="L101" s="113">
        <f>L93</f>
        <v>11500</v>
      </c>
      <c r="M101" s="113">
        <f>L80</f>
        <v>69300</v>
      </c>
      <c r="N101" s="114">
        <f>L58</f>
        <v>32286.04</v>
      </c>
      <c r="O101" s="115">
        <f>SUM(K101:N101)</f>
        <v>163086.04</v>
      </c>
    </row>
    <row r="102" spans="1:15" ht="20.100000000000001" customHeight="1" thickBot="1" x14ac:dyDescent="0.3">
      <c r="A102" s="197" t="s">
        <v>26</v>
      </c>
      <c r="B102" s="198"/>
      <c r="C102" s="199"/>
      <c r="D102" s="212"/>
      <c r="E102" s="213"/>
      <c r="F102" s="212">
        <f>A93+A80+A58+A46</f>
        <v>13</v>
      </c>
      <c r="G102" s="213"/>
      <c r="H102" s="17"/>
      <c r="I102" s="17"/>
      <c r="J102" s="116" t="s">
        <v>168</v>
      </c>
      <c r="K102" s="117">
        <f>K46</f>
        <v>22000</v>
      </c>
      <c r="L102" s="113">
        <f>K93</f>
        <v>6800</v>
      </c>
      <c r="M102" s="117">
        <f>K80</f>
        <v>24800</v>
      </c>
      <c r="N102" s="118">
        <f>K58</f>
        <v>8500</v>
      </c>
      <c r="O102" s="119">
        <f t="shared" ref="O102:O104" si="11">SUM(K102:N102)</f>
        <v>62100</v>
      </c>
    </row>
    <row r="103" spans="1:15" ht="20.100000000000001" customHeight="1" thickBot="1" x14ac:dyDescent="0.3">
      <c r="A103" s="218" t="s">
        <v>27</v>
      </c>
      <c r="B103" s="218"/>
      <c r="C103" s="218"/>
      <c r="D103" s="207"/>
      <c r="E103" s="207"/>
      <c r="F103" s="203">
        <f>H93+I93+H80+I80+H58+I58+H46+I46</f>
        <v>85</v>
      </c>
      <c r="G103" s="203"/>
      <c r="H103" s="17"/>
      <c r="I103" s="17"/>
      <c r="J103" s="120" t="s">
        <v>169</v>
      </c>
      <c r="K103" s="121">
        <f>O48</f>
        <v>283926</v>
      </c>
      <c r="L103" s="121">
        <f>O95</f>
        <v>141650</v>
      </c>
      <c r="M103" s="121">
        <f>O82</f>
        <v>131040</v>
      </c>
      <c r="N103" s="122">
        <f>O60</f>
        <v>71660</v>
      </c>
      <c r="O103" s="123">
        <f>SUM(K103:N103)</f>
        <v>628276</v>
      </c>
    </row>
    <row r="104" spans="1:15" ht="20.100000000000001" customHeight="1" thickBot="1" x14ac:dyDescent="0.3">
      <c r="A104" s="218" t="s">
        <v>38</v>
      </c>
      <c r="B104" s="218"/>
      <c r="C104" s="218"/>
      <c r="D104" s="207"/>
      <c r="E104" s="207"/>
      <c r="F104" s="207">
        <f>G93+G80+G58+G46</f>
        <v>200</v>
      </c>
      <c r="G104" s="207"/>
      <c r="H104" s="17"/>
      <c r="I104" s="17"/>
      <c r="J104" s="124" t="s">
        <v>21</v>
      </c>
      <c r="K104" s="125">
        <f>SUM(K101:K103)</f>
        <v>355926</v>
      </c>
      <c r="L104" s="125">
        <f t="shared" ref="L104:N104" si="12">SUM(L101:L103)</f>
        <v>159950</v>
      </c>
      <c r="M104" s="125">
        <f t="shared" si="12"/>
        <v>225140</v>
      </c>
      <c r="N104" s="126">
        <f t="shared" si="12"/>
        <v>112446.04000000001</v>
      </c>
      <c r="O104" s="127">
        <f t="shared" si="11"/>
        <v>853462.04</v>
      </c>
    </row>
    <row r="105" spans="1:15" ht="20.100000000000001" customHeight="1" thickBot="1" x14ac:dyDescent="0.3">
      <c r="A105" s="220" t="s">
        <v>28</v>
      </c>
      <c r="B105" s="220"/>
      <c r="C105" s="220"/>
      <c r="D105" s="211"/>
      <c r="E105" s="211"/>
      <c r="F105" s="211">
        <f>M95+M82+M60+M48</f>
        <v>452056</v>
      </c>
      <c r="G105" s="211"/>
      <c r="H105" s="30" t="s">
        <v>20</v>
      </c>
      <c r="I105" s="17"/>
    </row>
    <row r="106" spans="1:15" ht="20.100000000000001" customHeight="1" thickBot="1" x14ac:dyDescent="0.3">
      <c r="A106" s="220" t="s">
        <v>29</v>
      </c>
      <c r="B106" s="220"/>
      <c r="C106" s="220"/>
      <c r="D106" s="211"/>
      <c r="E106" s="211"/>
      <c r="F106" s="211">
        <f>N93+N80+N58+N46</f>
        <v>195800</v>
      </c>
      <c r="G106" s="211"/>
      <c r="H106" s="17"/>
      <c r="I106" s="17"/>
      <c r="J106" s="143" t="s">
        <v>182</v>
      </c>
      <c r="K106" s="144"/>
      <c r="L106" s="144"/>
      <c r="M106" s="144"/>
      <c r="N106" s="144"/>
      <c r="O106" s="145"/>
    </row>
    <row r="107" spans="1:15" ht="36.75" customHeight="1" thickBot="1" x14ac:dyDescent="0.3">
      <c r="A107" s="220" t="s">
        <v>30</v>
      </c>
      <c r="B107" s="220"/>
      <c r="C107" s="220"/>
      <c r="D107" s="211"/>
      <c r="E107" s="211"/>
      <c r="F107" s="211">
        <f>N94+N81+N59+N47</f>
        <v>-19580</v>
      </c>
      <c r="G107" s="211"/>
      <c r="H107" s="30" t="s">
        <v>20</v>
      </c>
      <c r="I107" s="17"/>
      <c r="J107" s="107" t="s">
        <v>163</v>
      </c>
      <c r="K107" s="108" t="s">
        <v>164</v>
      </c>
      <c r="L107" s="109" t="s">
        <v>165</v>
      </c>
      <c r="M107" s="109" t="s">
        <v>166</v>
      </c>
      <c r="N107" s="110" t="s">
        <v>167</v>
      </c>
      <c r="O107" s="111" t="s">
        <v>21</v>
      </c>
    </row>
    <row r="108" spans="1:15" ht="20.100000000000001" customHeight="1" thickBot="1" x14ac:dyDescent="0.3">
      <c r="A108" s="219" t="s">
        <v>64</v>
      </c>
      <c r="B108" s="219"/>
      <c r="C108" s="219"/>
      <c r="D108" s="217">
        <f>+D105+D106+D107</f>
        <v>0</v>
      </c>
      <c r="E108" s="217"/>
      <c r="F108" s="217">
        <f>F105+F106+F107</f>
        <v>628276</v>
      </c>
      <c r="G108" s="217"/>
      <c r="H108" s="30" t="s">
        <v>20</v>
      </c>
      <c r="I108" s="30" t="s">
        <v>20</v>
      </c>
      <c r="J108" s="128" t="s">
        <v>25</v>
      </c>
      <c r="K108" s="129">
        <f>A37+A39+A41+A43</f>
        <v>4</v>
      </c>
      <c r="L108" s="130">
        <v>0</v>
      </c>
      <c r="M108" s="130">
        <v>0</v>
      </c>
      <c r="N108" s="131">
        <v>0</v>
      </c>
      <c r="O108" s="132">
        <f t="shared" ref="O108:O113" si="13">SUM(K108:N108)</f>
        <v>4</v>
      </c>
    </row>
    <row r="109" spans="1:15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33" t="s">
        <v>171</v>
      </c>
      <c r="K109" s="134">
        <f>A46</f>
        <v>4</v>
      </c>
      <c r="L109" s="130">
        <f>A93</f>
        <v>2</v>
      </c>
      <c r="M109" s="135">
        <f>A80</f>
        <v>5</v>
      </c>
      <c r="N109" s="136">
        <f>A58</f>
        <v>2</v>
      </c>
      <c r="O109" s="132">
        <f t="shared" si="13"/>
        <v>13</v>
      </c>
    </row>
    <row r="110" spans="1:15" ht="29.25" x14ac:dyDescent="0.25">
      <c r="A110" s="1"/>
      <c r="B110" s="1"/>
      <c r="C110" s="1"/>
      <c r="D110" s="1"/>
      <c r="E110" s="1"/>
      <c r="F110" s="32" t="s">
        <v>20</v>
      </c>
      <c r="G110" s="1"/>
      <c r="H110" s="1"/>
      <c r="I110" s="1"/>
      <c r="J110" s="120" t="s">
        <v>172</v>
      </c>
      <c r="K110" s="134">
        <f>H46+I46</f>
        <v>40</v>
      </c>
      <c r="L110" s="130">
        <f>H93+I93</f>
        <v>25</v>
      </c>
      <c r="M110" s="135">
        <f>H80+I80</f>
        <v>0</v>
      </c>
      <c r="N110" s="136">
        <f>H58+I58</f>
        <v>20</v>
      </c>
      <c r="O110" s="132">
        <f t="shared" si="13"/>
        <v>85</v>
      </c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20" t="s">
        <v>173</v>
      </c>
      <c r="K111" s="134">
        <f>G46</f>
        <v>40</v>
      </c>
      <c r="L111" s="130">
        <f>G93</f>
        <v>32</v>
      </c>
      <c r="M111" s="135">
        <f>G80</f>
        <v>80</v>
      </c>
      <c r="N111" s="136">
        <f>G58</f>
        <v>48</v>
      </c>
      <c r="O111" s="132">
        <f t="shared" si="13"/>
        <v>200</v>
      </c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20" t="s">
        <v>174</v>
      </c>
      <c r="K112" s="137">
        <f>M46</f>
        <v>234966</v>
      </c>
      <c r="L112" s="130">
        <f>M95</f>
        <v>107090</v>
      </c>
      <c r="M112" s="135">
        <f>M80</f>
        <v>90000</v>
      </c>
      <c r="N112" s="118">
        <f>M60</f>
        <v>20000</v>
      </c>
      <c r="O112" s="132">
        <f t="shared" si="13"/>
        <v>452056</v>
      </c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20" t="s">
        <v>175</v>
      </c>
      <c r="K113" s="138">
        <f>N48</f>
        <v>48960</v>
      </c>
      <c r="L113" s="121">
        <f>N95</f>
        <v>34560</v>
      </c>
      <c r="M113" s="121">
        <f>N82</f>
        <v>41040</v>
      </c>
      <c r="N113" s="122">
        <f>N60</f>
        <v>51660</v>
      </c>
      <c r="O113" s="132">
        <f t="shared" si="13"/>
        <v>176220</v>
      </c>
    </row>
    <row r="114" spans="1:15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24" t="s">
        <v>21</v>
      </c>
      <c r="K114" s="139">
        <f>K112+K113</f>
        <v>283926</v>
      </c>
      <c r="L114" s="125">
        <f>L112+L113</f>
        <v>141650</v>
      </c>
      <c r="M114" s="125">
        <f t="shared" ref="M114:N114" si="14">M112+M113</f>
        <v>131040</v>
      </c>
      <c r="N114" s="125">
        <f t="shared" si="14"/>
        <v>71660</v>
      </c>
      <c r="O114" s="125">
        <f>O112+O113</f>
        <v>628276</v>
      </c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</sheetData>
  <mergeCells count="112">
    <mergeCell ref="J99:O99"/>
    <mergeCell ref="J106:O106"/>
    <mergeCell ref="A108:C108"/>
    <mergeCell ref="D108:E108"/>
    <mergeCell ref="F108:G108"/>
    <mergeCell ref="A106:C106"/>
    <mergeCell ref="D106:E106"/>
    <mergeCell ref="F106:G106"/>
    <mergeCell ref="A107:C107"/>
    <mergeCell ref="D107:E107"/>
    <mergeCell ref="F107:G107"/>
    <mergeCell ref="A104:C104"/>
    <mergeCell ref="D104:E104"/>
    <mergeCell ref="F104:G104"/>
    <mergeCell ref="A105:C105"/>
    <mergeCell ref="D105:E105"/>
    <mergeCell ref="F105:G105"/>
    <mergeCell ref="A102:C102"/>
    <mergeCell ref="D102:E102"/>
    <mergeCell ref="F102:G102"/>
    <mergeCell ref="A103:C103"/>
    <mergeCell ref="D103:E103"/>
    <mergeCell ref="F103:G103"/>
    <mergeCell ref="A100:C100"/>
    <mergeCell ref="D100:E100"/>
    <mergeCell ref="F100:G100"/>
    <mergeCell ref="A101:C101"/>
    <mergeCell ref="D101:E101"/>
    <mergeCell ref="F101:G101"/>
    <mergeCell ref="A94:G94"/>
    <mergeCell ref="A95:G95"/>
    <mergeCell ref="A99:C99"/>
    <mergeCell ref="D99:E99"/>
    <mergeCell ref="F99:G99"/>
    <mergeCell ref="N86:N88"/>
    <mergeCell ref="O86:O88"/>
    <mergeCell ref="H87:H88"/>
    <mergeCell ref="I87:I88"/>
    <mergeCell ref="B93:F93"/>
    <mergeCell ref="A81:G81"/>
    <mergeCell ref="A82:G82"/>
    <mergeCell ref="A85:M85"/>
    <mergeCell ref="A86:A88"/>
    <mergeCell ref="B86:C87"/>
    <mergeCell ref="D86:D88"/>
    <mergeCell ref="E86:E88"/>
    <mergeCell ref="F86:F88"/>
    <mergeCell ref="G86:G88"/>
    <mergeCell ref="H86:I86"/>
    <mergeCell ref="J86:J88"/>
    <mergeCell ref="M86:M88"/>
    <mergeCell ref="N65:N67"/>
    <mergeCell ref="O65:O67"/>
    <mergeCell ref="H66:H67"/>
    <mergeCell ref="I66:I67"/>
    <mergeCell ref="B80:F80"/>
    <mergeCell ref="B58:F58"/>
    <mergeCell ref="A59:G59"/>
    <mergeCell ref="A60:G60"/>
    <mergeCell ref="A64:M64"/>
    <mergeCell ref="A65:A67"/>
    <mergeCell ref="B65:C66"/>
    <mergeCell ref="D65:D67"/>
    <mergeCell ref="E65:E67"/>
    <mergeCell ref="F65:F67"/>
    <mergeCell ref="G65:G67"/>
    <mergeCell ref="H65:I65"/>
    <mergeCell ref="J65:J67"/>
    <mergeCell ref="M65:M67"/>
    <mergeCell ref="H52:I52"/>
    <mergeCell ref="J52:J54"/>
    <mergeCell ref="M52:M54"/>
    <mergeCell ref="N52:N54"/>
    <mergeCell ref="O52:O54"/>
    <mergeCell ref="H53:H54"/>
    <mergeCell ref="I53:I54"/>
    <mergeCell ref="O33:O35"/>
    <mergeCell ref="B46:F46"/>
    <mergeCell ref="A47:G47"/>
    <mergeCell ref="A48:G48"/>
    <mergeCell ref="A51:M51"/>
    <mergeCell ref="A52:A54"/>
    <mergeCell ref="B52:C53"/>
    <mergeCell ref="D52:D54"/>
    <mergeCell ref="E52:E54"/>
    <mergeCell ref="F52:F54"/>
    <mergeCell ref="G52:G54"/>
    <mergeCell ref="A11:N11"/>
    <mergeCell ref="A13:N13"/>
    <mergeCell ref="A14:C14"/>
    <mergeCell ref="A17:O17"/>
    <mergeCell ref="A18:F18"/>
    <mergeCell ref="A1:O1"/>
    <mergeCell ref="A3:O3"/>
    <mergeCell ref="A4:O4"/>
    <mergeCell ref="A6:O6"/>
    <mergeCell ref="A8:N9"/>
    <mergeCell ref="A32:O32"/>
    <mergeCell ref="A33:A35"/>
    <mergeCell ref="B33:C34"/>
    <mergeCell ref="D33:D35"/>
    <mergeCell ref="E33:E35"/>
    <mergeCell ref="F33:F35"/>
    <mergeCell ref="G33:G35"/>
    <mergeCell ref="H33:I33"/>
    <mergeCell ref="A20:O20"/>
    <mergeCell ref="A23:O23"/>
    <mergeCell ref="A25:O25"/>
    <mergeCell ref="A30:O30"/>
    <mergeCell ref="J33:J35"/>
    <mergeCell ref="M33:M35"/>
    <mergeCell ref="N33:N35"/>
  </mergeCells>
  <phoneticPr fontId="16" type="noConversion"/>
  <conditionalFormatting sqref="K101:N103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{D2492E2F-8B0D-4C34-9837-EFE60F160C8C}</x14:id>
        </ext>
      </extLst>
    </cfRule>
  </conditionalFormatting>
  <conditionalFormatting sqref="K108:N1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{E7B2A318-F5EB-451A-A882-F28EEE1995EB}</x14:id>
        </ext>
      </extLst>
    </cfRule>
  </conditionalFormatting>
  <conditionalFormatting sqref="K114:O1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491" right="0.23622047244094491" top="0.74803149606299213" bottom="0.74803149606299213" header="0.31496062992125984" footer="0.31496062992125984"/>
  <pageSetup scale="7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492E2F-8B0D-4C34-9837-EFE60F160C8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K101:N103</xm:sqref>
        </x14:conditionalFormatting>
        <x14:conditionalFormatting xmlns:xm="http://schemas.microsoft.com/office/excel/2006/main">
          <x14:cfRule type="dataBar" id="{E7B2A318-F5EB-451A-A882-F28EEE1995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K108:N113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1"/>
  <sheetViews>
    <sheetView tabSelected="1" view="pageBreakPreview" topLeftCell="A83" zoomScale="60" zoomScaleNormal="80" workbookViewId="0">
      <selection activeCell="D117" sqref="D116:D117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6" max="6" width="11.42578125" customWidth="1"/>
    <col min="7" max="7" width="10.85546875" customWidth="1"/>
    <col min="8" max="8" width="11.42578125" customWidth="1"/>
    <col min="9" max="9" width="10.140625" customWidth="1"/>
    <col min="10" max="10" width="16.140625" customWidth="1"/>
    <col min="11" max="12" width="15.5703125" customWidth="1"/>
    <col min="13" max="13" width="15.7109375" customWidth="1"/>
    <col min="14" max="14" width="17.7109375" customWidth="1"/>
    <col min="15" max="15" width="16" customWidth="1"/>
  </cols>
  <sheetData>
    <row r="1" spans="1:15" ht="18" x14ac:dyDescent="0.2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spans="1:15" ht="15.75" x14ac:dyDescent="0.25">
      <c r="A4" s="171" t="s">
        <v>51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167" t="s">
        <v>46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168" t="s">
        <v>47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35"/>
    </row>
    <row r="9" spans="1:15" ht="18" customHeight="1" x14ac:dyDescent="0.25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172" t="s">
        <v>69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169" t="s">
        <v>44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4"/>
    </row>
    <row r="14" spans="1:15" ht="15.75" customHeight="1" x14ac:dyDescent="0.25">
      <c r="A14" s="170" t="s">
        <v>45</v>
      </c>
      <c r="B14" s="170"/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153" t="s">
        <v>42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spans="1:15" x14ac:dyDescent="0.25">
      <c r="A18" s="153" t="s">
        <v>41</v>
      </c>
      <c r="B18" s="153"/>
      <c r="C18" s="153"/>
      <c r="D18" s="153"/>
      <c r="E18" s="153"/>
      <c r="F18" s="15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153" t="s">
        <v>52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153" t="s">
        <v>43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153" t="s">
        <v>4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hidden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hidden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hidden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hidden="1" customHeight="1" x14ac:dyDescent="0.2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155" t="s">
        <v>6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  <row r="33" spans="1:16" ht="27" customHeight="1" thickBot="1" x14ac:dyDescent="0.3">
      <c r="A33" s="156" t="s">
        <v>7</v>
      </c>
      <c r="B33" s="158" t="s">
        <v>8</v>
      </c>
      <c r="C33" s="159"/>
      <c r="D33" s="162" t="s">
        <v>9</v>
      </c>
      <c r="E33" s="162" t="s">
        <v>10</v>
      </c>
      <c r="F33" s="162" t="s">
        <v>11</v>
      </c>
      <c r="G33" s="162" t="s">
        <v>37</v>
      </c>
      <c r="H33" s="158" t="s">
        <v>33</v>
      </c>
      <c r="I33" s="159"/>
      <c r="J33" s="162" t="s">
        <v>65</v>
      </c>
      <c r="K33" s="72"/>
      <c r="L33" s="72"/>
      <c r="M33" s="162" t="s">
        <v>12</v>
      </c>
      <c r="N33" s="162" t="s">
        <v>36</v>
      </c>
      <c r="O33" s="174" t="s">
        <v>13</v>
      </c>
    </row>
    <row r="34" spans="1:16" ht="0.75" customHeight="1" thickBot="1" x14ac:dyDescent="0.3">
      <c r="A34" s="157"/>
      <c r="B34" s="160"/>
      <c r="C34" s="161"/>
      <c r="D34" s="163"/>
      <c r="E34" s="163"/>
      <c r="F34" s="163"/>
      <c r="G34" s="180"/>
      <c r="H34" s="74" t="s">
        <v>14</v>
      </c>
      <c r="I34" s="75"/>
      <c r="J34" s="164"/>
      <c r="K34" s="76"/>
      <c r="L34" s="76"/>
      <c r="M34" s="164"/>
      <c r="N34" s="163"/>
      <c r="O34" s="175"/>
    </row>
    <row r="35" spans="1:16" ht="26.25" customHeight="1" thickBot="1" x14ac:dyDescent="0.3">
      <c r="A35" s="157"/>
      <c r="B35" s="72" t="s">
        <v>15</v>
      </c>
      <c r="C35" s="71" t="s">
        <v>16</v>
      </c>
      <c r="D35" s="163"/>
      <c r="E35" s="163"/>
      <c r="F35" s="163"/>
      <c r="G35" s="181"/>
      <c r="H35" s="77" t="s">
        <v>34</v>
      </c>
      <c r="I35" s="73" t="s">
        <v>35</v>
      </c>
      <c r="J35" s="164"/>
      <c r="K35" s="73" t="s">
        <v>66</v>
      </c>
      <c r="L35" s="73" t="s">
        <v>67</v>
      </c>
      <c r="M35" s="164"/>
      <c r="N35" s="173"/>
      <c r="O35" s="176"/>
    </row>
    <row r="36" spans="1:16" ht="57.75" hidden="1" thickBot="1" x14ac:dyDescent="0.3">
      <c r="A36" s="18">
        <f>JULIO!A36+AGOSTO!A36+SEPTIEMBRE!A36</f>
        <v>0</v>
      </c>
      <c r="B36" s="56" t="s">
        <v>128</v>
      </c>
      <c r="C36" s="56" t="s">
        <v>58</v>
      </c>
      <c r="D36" s="56" t="s">
        <v>32</v>
      </c>
      <c r="E36" s="63" t="s">
        <v>129</v>
      </c>
      <c r="F36" s="56" t="s">
        <v>130</v>
      </c>
      <c r="G36" s="58">
        <f>JULIO!G36+AGOSTO!G36+SEPTIEMBRE!G36</f>
        <v>0</v>
      </c>
      <c r="H36" s="58">
        <f>JULIO!H36+AGOSTO!H36+SEPTIEMBRE!H36</f>
        <v>0</v>
      </c>
      <c r="I36" s="58">
        <f>JULIO!I36+AGOSTO!I36+SEPTIEMBRE!I36</f>
        <v>0</v>
      </c>
      <c r="J36" s="62">
        <v>600000</v>
      </c>
      <c r="K36" s="62">
        <f>JULIO!K36+AGOSTO!K36+SEPTIEMBRE!K36</f>
        <v>0</v>
      </c>
      <c r="L36" s="62">
        <f>JULIO!L36+AGOSTO!L36+SEPTIEMBRE!L36</f>
        <v>0</v>
      </c>
      <c r="M36" s="62">
        <f>JULIO!M36+AGOSTO!M36+SEPTIEMBRE!M36</f>
        <v>0</v>
      </c>
      <c r="N36" s="62">
        <f>JULIO!N36+AGOSTO!N36+SEPTIEMBRE!N36</f>
        <v>0</v>
      </c>
      <c r="O36" s="62">
        <f>SUM(M36:N36)</f>
        <v>0</v>
      </c>
    </row>
    <row r="37" spans="1:16" ht="57.75" thickBot="1" x14ac:dyDescent="0.3">
      <c r="A37" s="18">
        <f>JULIO!A37+AGOSTO!A37+SEPTIEMBRE!A37</f>
        <v>3</v>
      </c>
      <c r="B37" s="56" t="s">
        <v>128</v>
      </c>
      <c r="C37" s="56" t="s">
        <v>60</v>
      </c>
      <c r="D37" s="56" t="s">
        <v>32</v>
      </c>
      <c r="E37" s="63" t="s">
        <v>129</v>
      </c>
      <c r="F37" s="56" t="s">
        <v>130</v>
      </c>
      <c r="G37" s="58">
        <f>JULIO!G37+AGOSTO!G37+SEPTIEMBRE!G37</f>
        <v>24</v>
      </c>
      <c r="H37" s="58">
        <f>JULIO!H37+AGOSTO!H37+SEPTIEMBRE!H37</f>
        <v>24</v>
      </c>
      <c r="I37" s="58">
        <f>JULIO!I37+AGOSTO!I37+SEPTIEMBRE!I37</f>
        <v>6</v>
      </c>
      <c r="J37" s="68" t="s">
        <v>63</v>
      </c>
      <c r="K37" s="62">
        <f>JULIO!K37+AGOSTO!K37+SEPTIEMBRE!K37</f>
        <v>16500</v>
      </c>
      <c r="L37" s="62">
        <f>JULIO!L37+AGOSTO!L37+SEPTIEMBRE!L37</f>
        <v>37500</v>
      </c>
      <c r="M37" s="62">
        <f>JULIO!M37+AGOSTO!M37+SEPTIEMBRE!M37</f>
        <v>131300</v>
      </c>
      <c r="N37" s="62">
        <f>JULIO!N37+AGOSTO!N37+SEPTIEMBRE!N37</f>
        <v>31200</v>
      </c>
      <c r="O37" s="62">
        <f t="shared" ref="O37:O45" si="0">SUM(M37:N37)</f>
        <v>162500</v>
      </c>
    </row>
    <row r="38" spans="1:16" ht="43.5" hidden="1" thickBot="1" x14ac:dyDescent="0.3">
      <c r="A38" s="18">
        <f>JULIO!A38+AGOSTO!A38+SEPTIEMBRE!A38</f>
        <v>0</v>
      </c>
      <c r="B38" s="56" t="s">
        <v>131</v>
      </c>
      <c r="C38" s="56" t="s">
        <v>57</v>
      </c>
      <c r="D38" s="56" t="s">
        <v>32</v>
      </c>
      <c r="E38" s="63" t="s">
        <v>129</v>
      </c>
      <c r="F38" s="56" t="s">
        <v>132</v>
      </c>
      <c r="G38" s="58">
        <f>JULIO!G38+AGOSTO!G38+SEPTIEMBRE!G38</f>
        <v>0</v>
      </c>
      <c r="H38" s="58">
        <f>JULIO!H38+AGOSTO!H38+SEPTIEMBRE!H38</f>
        <v>0</v>
      </c>
      <c r="I38" s="58">
        <f>JULIO!I38+AGOSTO!I38+SEPTIEMBRE!I38</f>
        <v>0</v>
      </c>
      <c r="J38" s="68"/>
      <c r="K38" s="62">
        <f>JULIO!K38+AGOSTO!K38+SEPTIEMBRE!K38</f>
        <v>0</v>
      </c>
      <c r="L38" s="62">
        <f>JULIO!L38+AGOSTO!L38+SEPTIEMBRE!L38</f>
        <v>0</v>
      </c>
      <c r="M38" s="62">
        <f>JULIO!M38+AGOSTO!M38+SEPTIEMBRE!M38</f>
        <v>0</v>
      </c>
      <c r="N38" s="62">
        <f>JULIO!N38+AGOSTO!N38+SEPTIEMBRE!N38</f>
        <v>0</v>
      </c>
      <c r="O38" s="62">
        <f t="shared" si="0"/>
        <v>0</v>
      </c>
    </row>
    <row r="39" spans="1:16" ht="43.5" thickBot="1" x14ac:dyDescent="0.3">
      <c r="A39" s="18">
        <f>JULIO!A39+AGOSTO!A39+SEPTIEMBRE!A39</f>
        <v>2</v>
      </c>
      <c r="B39" s="56" t="s">
        <v>131</v>
      </c>
      <c r="C39" s="56" t="s">
        <v>61</v>
      </c>
      <c r="D39" s="56" t="s">
        <v>32</v>
      </c>
      <c r="E39" s="63" t="s">
        <v>129</v>
      </c>
      <c r="F39" s="56" t="s">
        <v>132</v>
      </c>
      <c r="G39" s="58">
        <f>JULIO!G39+AGOSTO!G39+SEPTIEMBRE!G39</f>
        <v>16</v>
      </c>
      <c r="H39" s="58">
        <f>JULIO!H39+AGOSTO!H39+SEPTIEMBRE!H39</f>
        <v>16</v>
      </c>
      <c r="I39" s="58">
        <f>JULIO!I39+AGOSTO!I39+SEPTIEMBRE!I39</f>
        <v>4</v>
      </c>
      <c r="J39" s="68"/>
      <c r="K39" s="62">
        <f>JULIO!K39+AGOSTO!K39+SEPTIEMBRE!K39</f>
        <v>11000</v>
      </c>
      <c r="L39" s="62">
        <f>JULIO!L39+AGOSTO!L39+SEPTIEMBRE!L39</f>
        <v>25000</v>
      </c>
      <c r="M39" s="62">
        <f>JULIO!M39+AGOSTO!M39+SEPTIEMBRE!M39</f>
        <v>217600</v>
      </c>
      <c r="N39" s="62">
        <f>JULIO!N39+AGOSTO!N39+SEPTIEMBRE!N39</f>
        <v>22400</v>
      </c>
      <c r="O39" s="62">
        <f t="shared" si="0"/>
        <v>240000</v>
      </c>
    </row>
    <row r="40" spans="1:16" ht="43.5" hidden="1" thickBot="1" x14ac:dyDescent="0.3">
      <c r="A40" s="18">
        <f>JULIO!A40+AGOSTO!A40+SEPTIEMBRE!A40</f>
        <v>0</v>
      </c>
      <c r="B40" s="56" t="s">
        <v>133</v>
      </c>
      <c r="C40" s="56" t="s">
        <v>59</v>
      </c>
      <c r="D40" s="56" t="s">
        <v>32</v>
      </c>
      <c r="E40" s="63" t="s">
        <v>129</v>
      </c>
      <c r="F40" s="56" t="s">
        <v>134</v>
      </c>
      <c r="G40" s="58">
        <f>JULIO!G40+AGOSTO!G40+SEPTIEMBRE!G40</f>
        <v>0</v>
      </c>
      <c r="H40" s="58">
        <f>JULIO!H40+AGOSTO!H40+SEPTIEMBRE!H40</f>
        <v>0</v>
      </c>
      <c r="I40" s="58">
        <f>JULIO!I40+AGOSTO!I40+SEPTIEMBRE!I40</f>
        <v>0</v>
      </c>
      <c r="J40" s="68"/>
      <c r="K40" s="62">
        <f>JULIO!K40+AGOSTO!K40+SEPTIEMBRE!K40</f>
        <v>0</v>
      </c>
      <c r="L40" s="62">
        <f>JULIO!L40+AGOSTO!L40+SEPTIEMBRE!L40</f>
        <v>0</v>
      </c>
      <c r="M40" s="62">
        <f>JULIO!M40+AGOSTO!M40+SEPTIEMBRE!M40</f>
        <v>0</v>
      </c>
      <c r="N40" s="62">
        <f>JULIO!N40+AGOSTO!N40+SEPTIEMBRE!N40</f>
        <v>0</v>
      </c>
      <c r="O40" s="62">
        <f t="shared" si="0"/>
        <v>0</v>
      </c>
    </row>
    <row r="41" spans="1:16" ht="43.5" thickBot="1" x14ac:dyDescent="0.3">
      <c r="A41" s="18">
        <f>JULIO!A41+AGOSTO!A41+SEPTIEMBRE!A41</f>
        <v>3</v>
      </c>
      <c r="B41" s="56" t="s">
        <v>133</v>
      </c>
      <c r="C41" s="56" t="s">
        <v>62</v>
      </c>
      <c r="D41" s="56" t="s">
        <v>32</v>
      </c>
      <c r="E41" s="63" t="s">
        <v>129</v>
      </c>
      <c r="F41" s="56" t="s">
        <v>134</v>
      </c>
      <c r="G41" s="58">
        <f>JULIO!G41+AGOSTO!G41+SEPTIEMBRE!G41</f>
        <v>24</v>
      </c>
      <c r="H41" s="58">
        <f>JULIO!H41+AGOSTO!H41+SEPTIEMBRE!H41</f>
        <v>26</v>
      </c>
      <c r="I41" s="58">
        <f>JULIO!I41+AGOSTO!I41+SEPTIEMBRE!I41</f>
        <v>6</v>
      </c>
      <c r="J41" s="68"/>
      <c r="K41" s="62">
        <f>JULIO!K41+AGOSTO!K41+SEPTIEMBRE!K41</f>
        <v>16500</v>
      </c>
      <c r="L41" s="62">
        <f>JULIO!L41+AGOSTO!L41+SEPTIEMBRE!L41</f>
        <v>37500</v>
      </c>
      <c r="M41" s="62">
        <f>JULIO!M41+AGOSTO!M41+SEPTIEMBRE!M41</f>
        <v>174400</v>
      </c>
      <c r="N41" s="62">
        <f>JULIO!N41+AGOSTO!N41+SEPTIEMBRE!N41</f>
        <v>31200</v>
      </c>
      <c r="O41" s="62">
        <f t="shared" si="0"/>
        <v>205600</v>
      </c>
    </row>
    <row r="42" spans="1:16" ht="43.5" hidden="1" thickBot="1" x14ac:dyDescent="0.3">
      <c r="A42" s="18">
        <f>JULIO!A42+AGOSTO!A42+SEPTIEMBRE!A42</f>
        <v>0</v>
      </c>
      <c r="B42" s="56" t="s">
        <v>135</v>
      </c>
      <c r="C42" s="56" t="s">
        <v>136</v>
      </c>
      <c r="D42" s="56" t="s">
        <v>32</v>
      </c>
      <c r="E42" s="63" t="s">
        <v>129</v>
      </c>
      <c r="F42" s="56" t="s">
        <v>137</v>
      </c>
      <c r="G42" s="58">
        <f>JULIO!G42+AGOSTO!G42+SEPTIEMBRE!G42</f>
        <v>0</v>
      </c>
      <c r="H42" s="58">
        <f>JULIO!H42+AGOSTO!H42+SEPTIEMBRE!H42</f>
        <v>0</v>
      </c>
      <c r="I42" s="58">
        <f>JULIO!I42+AGOSTO!I42+SEPTIEMBRE!I42</f>
        <v>0</v>
      </c>
      <c r="J42" s="62">
        <v>195000</v>
      </c>
      <c r="K42" s="62">
        <f>JULIO!K42+AGOSTO!K42+SEPTIEMBRE!K42</f>
        <v>0</v>
      </c>
      <c r="L42" s="62">
        <f>JULIO!L42+AGOSTO!L42+SEPTIEMBRE!L42</f>
        <v>0</v>
      </c>
      <c r="M42" s="62">
        <f>JULIO!M42+AGOSTO!M42+SEPTIEMBRE!M42</f>
        <v>0</v>
      </c>
      <c r="N42" s="62">
        <f>JULIO!N42+AGOSTO!N42+SEPTIEMBRE!N42</f>
        <v>0</v>
      </c>
      <c r="O42" s="62">
        <f t="shared" si="0"/>
        <v>0</v>
      </c>
    </row>
    <row r="43" spans="1:16" ht="44.25" customHeight="1" thickBot="1" x14ac:dyDescent="0.3">
      <c r="A43" s="18">
        <f>JULIO!A43+AGOSTO!A43+SEPTIEMBRE!A43</f>
        <v>1</v>
      </c>
      <c r="B43" s="56" t="s">
        <v>135</v>
      </c>
      <c r="C43" s="56" t="s">
        <v>138</v>
      </c>
      <c r="D43" s="56" t="s">
        <v>32</v>
      </c>
      <c r="E43" s="63" t="s">
        <v>129</v>
      </c>
      <c r="F43" s="56" t="s">
        <v>137</v>
      </c>
      <c r="G43" s="58">
        <f>JULIO!G43+AGOSTO!G43+SEPTIEMBRE!G43</f>
        <v>16</v>
      </c>
      <c r="H43" s="58">
        <f>JULIO!H43+AGOSTO!H43+SEPTIEMBRE!H43</f>
        <v>6</v>
      </c>
      <c r="I43" s="58">
        <f>JULIO!I43+AGOSTO!I43+SEPTIEMBRE!I43</f>
        <v>2</v>
      </c>
      <c r="J43" s="68" t="s">
        <v>63</v>
      </c>
      <c r="K43" s="62">
        <f>JULIO!K43+AGOSTO!K43+SEPTIEMBRE!K43</f>
        <v>5500</v>
      </c>
      <c r="L43" s="62">
        <f>JULIO!L43+AGOSTO!L43+SEPTIEMBRE!L43</f>
        <v>12500</v>
      </c>
      <c r="M43" s="62">
        <f>JULIO!M43+AGOSTO!M43+SEPTIEMBRE!M43</f>
        <v>24266</v>
      </c>
      <c r="N43" s="62">
        <f>JULIO!N43+AGOSTO!N43+SEPTIEMBRE!N43</f>
        <v>22400</v>
      </c>
      <c r="O43" s="62">
        <f t="shared" si="0"/>
        <v>46666</v>
      </c>
    </row>
    <row r="44" spans="1:16" ht="43.5" hidden="1" thickBot="1" x14ac:dyDescent="0.3">
      <c r="A44" s="18">
        <f>JULIO!A44+AGOSTO!A44+SEPTIEMBRE!A44</f>
        <v>0</v>
      </c>
      <c r="B44" s="56" t="s">
        <v>139</v>
      </c>
      <c r="C44" s="56" t="s">
        <v>140</v>
      </c>
      <c r="D44" s="56" t="s">
        <v>32</v>
      </c>
      <c r="E44" s="63" t="s">
        <v>129</v>
      </c>
      <c r="F44" s="56" t="s">
        <v>141</v>
      </c>
      <c r="G44" s="58">
        <f>JULIO!G44+AGOSTO!G44+SEPTIEMBRE!G44</f>
        <v>0</v>
      </c>
      <c r="H44" s="58">
        <f>JULIO!H44+AGOSTO!H44+SEPTIEMBRE!H44</f>
        <v>0</v>
      </c>
      <c r="I44" s="58">
        <f>JULIO!I44+AGOSTO!I44+SEPTIEMBRE!I44</f>
        <v>0</v>
      </c>
      <c r="J44" s="62">
        <v>205000</v>
      </c>
      <c r="K44" s="62">
        <f>JULIO!K44+AGOSTO!K44+SEPTIEMBRE!K44</f>
        <v>0</v>
      </c>
      <c r="L44" s="62">
        <f>JULIO!L44+AGOSTO!L44+SEPTIEMBRE!L44</f>
        <v>0</v>
      </c>
      <c r="M44" s="62">
        <f>JULIO!M44+AGOSTO!M44+SEPTIEMBRE!M44</f>
        <v>0</v>
      </c>
      <c r="N44" s="62">
        <f>JULIO!N44+AGOSTO!N44+SEPTIEMBRE!N44</f>
        <v>0</v>
      </c>
      <c r="O44" s="62">
        <f t="shared" si="0"/>
        <v>0</v>
      </c>
    </row>
    <row r="45" spans="1:16" ht="40.5" customHeight="1" thickBot="1" x14ac:dyDescent="0.3">
      <c r="A45" s="18">
        <f>JULIO!A45+AGOSTO!A45+SEPTIEMBRE!A45</f>
        <v>1</v>
      </c>
      <c r="B45" s="56" t="s">
        <v>142</v>
      </c>
      <c r="C45" s="56" t="s">
        <v>143</v>
      </c>
      <c r="D45" s="56" t="s">
        <v>32</v>
      </c>
      <c r="E45" s="63" t="s">
        <v>129</v>
      </c>
      <c r="F45" s="56" t="s">
        <v>141</v>
      </c>
      <c r="G45" s="58">
        <f>JULIO!G45+AGOSTO!G45+SEPTIEMBRE!G45</f>
        <v>16</v>
      </c>
      <c r="H45" s="58">
        <f>JULIO!H45+AGOSTO!H45+SEPTIEMBRE!H45</f>
        <v>6</v>
      </c>
      <c r="I45" s="58">
        <f>JULIO!I45+AGOSTO!I45+SEPTIEMBRE!I45</f>
        <v>2</v>
      </c>
      <c r="J45" s="68" t="s">
        <v>63</v>
      </c>
      <c r="K45" s="62">
        <f>JULIO!K45+AGOSTO!K45+SEPTIEMBRE!K45</f>
        <v>5500</v>
      </c>
      <c r="L45" s="62">
        <f>JULIO!L45+AGOSTO!L45+SEPTIEMBRE!L45</f>
        <v>12500</v>
      </c>
      <c r="M45" s="62">
        <f>JULIO!M45+AGOSTO!M45+SEPTIEMBRE!M45</f>
        <v>94278</v>
      </c>
      <c r="N45" s="62">
        <f>JULIO!N45+AGOSTO!N45+SEPTIEMBRE!N45</f>
        <v>22400</v>
      </c>
      <c r="O45" s="62">
        <f t="shared" si="0"/>
        <v>116678</v>
      </c>
    </row>
    <row r="46" spans="1:16" ht="15.75" customHeight="1" thickBot="1" x14ac:dyDescent="0.3">
      <c r="A46" s="19">
        <f>SUM(A36:A45)</f>
        <v>10</v>
      </c>
      <c r="B46" s="221" t="s">
        <v>17</v>
      </c>
      <c r="C46" s="222"/>
      <c r="D46" s="222"/>
      <c r="E46" s="222"/>
      <c r="F46" s="223"/>
      <c r="G46" s="7">
        <f t="shared" ref="G46:O46" si="1">SUM(G36:G45)</f>
        <v>96</v>
      </c>
      <c r="H46" s="7">
        <f t="shared" si="1"/>
        <v>78</v>
      </c>
      <c r="I46" s="7">
        <f t="shared" si="1"/>
        <v>20</v>
      </c>
      <c r="J46" s="61">
        <f t="shared" si="1"/>
        <v>1000000</v>
      </c>
      <c r="K46" s="61">
        <f t="shared" si="1"/>
        <v>55000</v>
      </c>
      <c r="L46" s="61">
        <f t="shared" si="1"/>
        <v>125000</v>
      </c>
      <c r="M46" s="22">
        <f t="shared" si="1"/>
        <v>641844</v>
      </c>
      <c r="N46" s="22">
        <f t="shared" si="1"/>
        <v>129600</v>
      </c>
      <c r="O46" s="22">
        <f t="shared" si="1"/>
        <v>771444</v>
      </c>
      <c r="P46" s="69" t="s">
        <v>20</v>
      </c>
    </row>
    <row r="47" spans="1:16" ht="15.75" customHeight="1" thickBot="1" x14ac:dyDescent="0.3">
      <c r="A47" s="178" t="s">
        <v>18</v>
      </c>
      <c r="B47" s="179"/>
      <c r="C47" s="179"/>
      <c r="D47" s="179"/>
      <c r="E47" s="179"/>
      <c r="F47" s="179"/>
      <c r="G47" s="179"/>
      <c r="H47" s="64"/>
      <c r="I47" s="64"/>
      <c r="J47" s="65"/>
      <c r="K47" s="65"/>
      <c r="L47" s="65"/>
      <c r="M47" s="22">
        <v>0</v>
      </c>
      <c r="N47" s="22">
        <f>N46*-0.1</f>
        <v>-12960</v>
      </c>
      <c r="O47" s="22">
        <f>N47</f>
        <v>-12960</v>
      </c>
    </row>
    <row r="48" spans="1:16" ht="15.75" customHeight="1" thickBot="1" x14ac:dyDescent="0.3">
      <c r="A48" s="177" t="s">
        <v>19</v>
      </c>
      <c r="B48" s="177"/>
      <c r="C48" s="177"/>
      <c r="D48" s="177"/>
      <c r="E48" s="177"/>
      <c r="F48" s="177"/>
      <c r="G48" s="177"/>
      <c r="H48" s="66"/>
      <c r="I48" s="66"/>
      <c r="J48" s="67"/>
      <c r="K48" s="67"/>
      <c r="L48" s="67"/>
      <c r="M48" s="22">
        <f>SUM(M46:M47)</f>
        <v>641844</v>
      </c>
      <c r="N48" s="22">
        <f>SUM(N46:N47)</f>
        <v>116640</v>
      </c>
      <c r="O48" s="22">
        <f>O47+O46</f>
        <v>758484</v>
      </c>
    </row>
    <row r="49" spans="1:15" x14ac:dyDescent="0.25">
      <c r="A49" s="40"/>
      <c r="B49" s="40"/>
      <c r="C49" s="40"/>
      <c r="D49" s="40"/>
      <c r="E49" s="40"/>
      <c r="F49" s="40"/>
      <c r="G49" s="40"/>
      <c r="H49" s="41"/>
      <c r="I49" s="41"/>
      <c r="J49" s="42"/>
      <c r="K49" s="42"/>
      <c r="L49" s="42"/>
      <c r="M49" s="42"/>
      <c r="N49" s="42"/>
      <c r="O49" s="43"/>
    </row>
    <row r="50" spans="1:15" x14ac:dyDescent="0.25">
      <c r="A50" s="40"/>
      <c r="B50" s="40"/>
      <c r="C50" s="40"/>
      <c r="D50" s="40"/>
      <c r="E50" s="40"/>
      <c r="F50" s="40"/>
      <c r="G50" s="40"/>
      <c r="H50" s="41"/>
      <c r="I50" s="41"/>
      <c r="J50" s="42"/>
      <c r="K50" s="42"/>
      <c r="L50" s="42"/>
      <c r="M50" s="42"/>
      <c r="N50" s="42"/>
      <c r="O50" s="43"/>
    </row>
    <row r="51" spans="1:15" ht="15.75" thickBot="1" x14ac:dyDescent="0.3">
      <c r="A51" s="149" t="s">
        <v>22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44"/>
      <c r="O51" s="44"/>
    </row>
    <row r="52" spans="1:15" ht="24.75" customHeight="1" thickBot="1" x14ac:dyDescent="0.3">
      <c r="A52" s="156" t="s">
        <v>7</v>
      </c>
      <c r="B52" s="158" t="s">
        <v>8</v>
      </c>
      <c r="C52" s="159"/>
      <c r="D52" s="162" t="s">
        <v>9</v>
      </c>
      <c r="E52" s="162" t="s">
        <v>10</v>
      </c>
      <c r="F52" s="162" t="s">
        <v>11</v>
      </c>
      <c r="G52" s="162" t="s">
        <v>37</v>
      </c>
      <c r="H52" s="156" t="s">
        <v>33</v>
      </c>
      <c r="I52" s="156"/>
      <c r="J52" s="162" t="s">
        <v>65</v>
      </c>
      <c r="K52" s="72"/>
      <c r="L52" s="72"/>
      <c r="M52" s="162" t="s">
        <v>12</v>
      </c>
      <c r="N52" s="162" t="s">
        <v>36</v>
      </c>
      <c r="O52" s="174" t="s">
        <v>13</v>
      </c>
    </row>
    <row r="53" spans="1:15" ht="3.75" customHeight="1" thickBot="1" x14ac:dyDescent="0.3">
      <c r="A53" s="157"/>
      <c r="B53" s="160"/>
      <c r="C53" s="161"/>
      <c r="D53" s="163"/>
      <c r="E53" s="163"/>
      <c r="F53" s="163"/>
      <c r="G53" s="164"/>
      <c r="H53" s="163" t="s">
        <v>34</v>
      </c>
      <c r="I53" s="163" t="s">
        <v>35</v>
      </c>
      <c r="J53" s="164"/>
      <c r="K53" s="76"/>
      <c r="L53" s="76"/>
      <c r="M53" s="164"/>
      <c r="N53" s="163"/>
      <c r="O53" s="175"/>
    </row>
    <row r="54" spans="1:15" ht="27.75" customHeight="1" thickBot="1" x14ac:dyDescent="0.3">
      <c r="A54" s="157"/>
      <c r="B54" s="72" t="s">
        <v>15</v>
      </c>
      <c r="C54" s="71" t="s">
        <v>16</v>
      </c>
      <c r="D54" s="163"/>
      <c r="E54" s="163"/>
      <c r="F54" s="163"/>
      <c r="G54" s="165"/>
      <c r="H54" s="173"/>
      <c r="I54" s="173"/>
      <c r="J54" s="164"/>
      <c r="K54" s="73" t="s">
        <v>66</v>
      </c>
      <c r="L54" s="73" t="s">
        <v>67</v>
      </c>
      <c r="M54" s="164"/>
      <c r="N54" s="173"/>
      <c r="O54" s="176"/>
    </row>
    <row r="55" spans="1:15" ht="48.75" hidden="1" customHeight="1" thickBot="1" x14ac:dyDescent="0.3">
      <c r="A55" s="18"/>
      <c r="B55" s="56"/>
      <c r="C55" s="56" t="s">
        <v>56</v>
      </c>
      <c r="D55" s="56" t="s">
        <v>23</v>
      </c>
      <c r="E55" s="57"/>
      <c r="F55" s="56"/>
      <c r="G55" s="58">
        <f>JULIO!G55+AGOSTO!G55+SEPTIEMBRE!G55</f>
        <v>0</v>
      </c>
      <c r="H55" s="58">
        <f>JULIO!H55+AGOSTO!H55+SEPTIEMBRE!H55</f>
        <v>0</v>
      </c>
      <c r="I55" s="58">
        <f>JULIO!I55+AGOSTO!I55+SEPTIEMBRE!I55</f>
        <v>0</v>
      </c>
      <c r="J55" s="58">
        <f>JULIO!J55+AGOSTO!J55+SEPTIEMBRE!J55</f>
        <v>1800000</v>
      </c>
      <c r="K55" s="58">
        <f>JULIO!K55+AGOSTO!K55+SEPTIEMBRE!K55</f>
        <v>0</v>
      </c>
      <c r="L55" s="58">
        <f>JULIO!L55+AGOSTO!L55+SEPTIEMBRE!L55</f>
        <v>0</v>
      </c>
      <c r="M55" s="58">
        <f>JULIO!M55+AGOSTO!M55+SEPTIEMBRE!M55</f>
        <v>0</v>
      </c>
      <c r="N55" s="58">
        <f>JULIO!N55+AGOSTO!N55+SEPTIEMBRE!N55</f>
        <v>0</v>
      </c>
      <c r="O55" s="59">
        <f>M55+N55</f>
        <v>0</v>
      </c>
    </row>
    <row r="56" spans="1:15" ht="29.25" thickBot="1" x14ac:dyDescent="0.3">
      <c r="A56" s="18">
        <f>JULIO!A56+AGOSTO!A56+SEPTIEMBRE!A56</f>
        <v>2</v>
      </c>
      <c r="B56" s="56"/>
      <c r="C56" s="56" t="s">
        <v>162</v>
      </c>
      <c r="D56" s="56" t="s">
        <v>23</v>
      </c>
      <c r="E56" s="63" t="s">
        <v>129</v>
      </c>
      <c r="F56" s="56"/>
      <c r="G56" s="58">
        <f>JULIO!G57+AGOSTO!G56+SEPTIEMBRE!G56</f>
        <v>40</v>
      </c>
      <c r="H56" s="58">
        <f>JULIO!H57+AGOSTO!H56+SEPTIEMBRE!H56</f>
        <v>0</v>
      </c>
      <c r="I56" s="58">
        <f>JULIO!I57+AGOSTO!I56+SEPTIEMBRE!I56</f>
        <v>0</v>
      </c>
      <c r="J56" s="58">
        <f>JULIO!J57+AGOSTO!J56+SEPTIEMBRE!J56</f>
        <v>780000</v>
      </c>
      <c r="K56" s="58">
        <f>JULIO!K57+AGOSTO!K56+SEPTIEMBRE!K56</f>
        <v>10100</v>
      </c>
      <c r="L56" s="58">
        <f>JULIO!L57+AGOSTO!L56+SEPTIEMBRE!L56</f>
        <v>20737.5</v>
      </c>
      <c r="M56" s="58">
        <f>JULIO!M57+AGOSTO!M56+SEPTIEMBRE!M56</f>
        <v>0</v>
      </c>
      <c r="N56" s="58">
        <f>JULIO!N57+AGOSTO!N56+SEPTIEMBRE!N56</f>
        <v>59400</v>
      </c>
      <c r="O56" s="59">
        <f t="shared" ref="O56:O57" si="2">M56+N56</f>
        <v>59400</v>
      </c>
    </row>
    <row r="57" spans="1:15" ht="43.5" thickBot="1" x14ac:dyDescent="0.3">
      <c r="A57" s="18">
        <f>SEPTIEMBRE!A57</f>
        <v>1</v>
      </c>
      <c r="B57" s="56"/>
      <c r="C57" s="56" t="s">
        <v>161</v>
      </c>
      <c r="D57" s="56" t="s">
        <v>23</v>
      </c>
      <c r="E57" s="63" t="s">
        <v>129</v>
      </c>
      <c r="F57" s="56"/>
      <c r="G57" s="58">
        <f>SEPTIEMBRE!G57</f>
        <v>32</v>
      </c>
      <c r="H57" s="58">
        <f>SEPTIEMBRE!H57</f>
        <v>5</v>
      </c>
      <c r="I57" s="58">
        <f>SEPTIEMBRE!I57</f>
        <v>15</v>
      </c>
      <c r="J57" s="58">
        <f>SEPTIEMBRE!J57</f>
        <v>0</v>
      </c>
      <c r="K57" s="58">
        <f>SEPTIEMBRE!K57</f>
        <v>5000</v>
      </c>
      <c r="L57" s="58">
        <f>SEPTIEMBRE!L57</f>
        <v>23361.040000000001</v>
      </c>
      <c r="M57" s="58">
        <f>SEPTIEMBRE!M57</f>
        <v>20000</v>
      </c>
      <c r="N57" s="58">
        <f>SEPTIEMBRE!N57</f>
        <v>33600</v>
      </c>
      <c r="O57" s="59">
        <f t="shared" si="2"/>
        <v>53600</v>
      </c>
    </row>
    <row r="58" spans="1:15" ht="15.75" thickBot="1" x14ac:dyDescent="0.3">
      <c r="A58" s="19">
        <f>SUM(A55:A57)</f>
        <v>3</v>
      </c>
      <c r="B58" s="146" t="s">
        <v>17</v>
      </c>
      <c r="C58" s="147"/>
      <c r="D58" s="147"/>
      <c r="E58" s="147"/>
      <c r="F58" s="148"/>
      <c r="G58" s="7">
        <f t="shared" ref="G58:O58" si="3">SUM(G55:G57)</f>
        <v>72</v>
      </c>
      <c r="H58" s="7">
        <f t="shared" si="3"/>
        <v>5</v>
      </c>
      <c r="I58" s="7">
        <f t="shared" si="3"/>
        <v>15</v>
      </c>
      <c r="J58" s="61">
        <f t="shared" si="3"/>
        <v>2580000</v>
      </c>
      <c r="K58" s="61">
        <f>SUM(K55:K57)</f>
        <v>15100</v>
      </c>
      <c r="L58" s="61">
        <f>SUM(L55:L57)</f>
        <v>44098.54</v>
      </c>
      <c r="M58" s="15">
        <f t="shared" si="3"/>
        <v>20000</v>
      </c>
      <c r="N58" s="15">
        <f t="shared" si="3"/>
        <v>93000</v>
      </c>
      <c r="O58" s="15">
        <f t="shared" si="3"/>
        <v>113000</v>
      </c>
    </row>
    <row r="59" spans="1:15" ht="15.75" thickBot="1" x14ac:dyDescent="0.3">
      <c r="A59" s="150" t="s">
        <v>18</v>
      </c>
      <c r="B59" s="151"/>
      <c r="C59" s="151"/>
      <c r="D59" s="151"/>
      <c r="E59" s="151"/>
      <c r="F59" s="151"/>
      <c r="G59" s="151"/>
      <c r="H59" s="8"/>
      <c r="I59" s="9"/>
      <c r="J59" s="10"/>
      <c r="K59" s="10"/>
      <c r="L59" s="10"/>
      <c r="M59" s="15">
        <v>0</v>
      </c>
      <c r="N59" s="15">
        <f>N58*-0.1</f>
        <v>-9300</v>
      </c>
      <c r="O59" s="15">
        <f>N59</f>
        <v>-9300</v>
      </c>
    </row>
    <row r="60" spans="1:15" ht="19.5" customHeight="1" thickBot="1" x14ac:dyDescent="0.3">
      <c r="A60" s="146" t="s">
        <v>21</v>
      </c>
      <c r="B60" s="147"/>
      <c r="C60" s="147"/>
      <c r="D60" s="147"/>
      <c r="E60" s="147"/>
      <c r="F60" s="147"/>
      <c r="G60" s="147"/>
      <c r="H60" s="13"/>
      <c r="I60" s="13"/>
      <c r="J60" s="14"/>
      <c r="K60" s="14"/>
      <c r="L60" s="14"/>
      <c r="M60" s="15">
        <f>SUM(M58:M59)</f>
        <v>20000</v>
      </c>
      <c r="N60" s="15">
        <f>SUM(N58:N59)</f>
        <v>83700</v>
      </c>
      <c r="O60" s="15">
        <f>O59+O58</f>
        <v>103700</v>
      </c>
    </row>
    <row r="61" spans="1:15" hidden="1" x14ac:dyDescent="0.25">
      <c r="A61" s="40"/>
      <c r="B61" s="40"/>
      <c r="C61" s="40"/>
      <c r="D61" s="40"/>
      <c r="E61" s="40"/>
      <c r="F61" s="40"/>
      <c r="G61" s="40"/>
      <c r="H61" s="41"/>
      <c r="I61" s="41"/>
      <c r="J61" s="50"/>
      <c r="K61" s="50"/>
      <c r="L61" s="50"/>
      <c r="M61" s="51"/>
      <c r="N61" s="43"/>
      <c r="O61" s="43"/>
    </row>
    <row r="62" spans="1:15" ht="16.5" customHeight="1" thickBot="1" x14ac:dyDescent="0.3">
      <c r="A62" s="149" t="s">
        <v>40</v>
      </c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52"/>
      <c r="O62" s="52"/>
    </row>
    <row r="63" spans="1:15" ht="29.25" customHeight="1" thickBot="1" x14ac:dyDescent="0.3">
      <c r="A63" s="188" t="s">
        <v>7</v>
      </c>
      <c r="B63" s="190" t="s">
        <v>8</v>
      </c>
      <c r="C63" s="191"/>
      <c r="D63" s="182" t="s">
        <v>9</v>
      </c>
      <c r="E63" s="182" t="s">
        <v>10</v>
      </c>
      <c r="F63" s="182" t="s">
        <v>11</v>
      </c>
      <c r="G63" s="182" t="s">
        <v>53</v>
      </c>
      <c r="H63" s="190" t="s">
        <v>33</v>
      </c>
      <c r="I63" s="191"/>
      <c r="J63" s="162" t="s">
        <v>65</v>
      </c>
      <c r="K63" s="79"/>
      <c r="L63" s="79"/>
      <c r="M63" s="182" t="s">
        <v>12</v>
      </c>
      <c r="N63" s="182" t="s">
        <v>36</v>
      </c>
      <c r="O63" s="185" t="s">
        <v>54</v>
      </c>
    </row>
    <row r="64" spans="1:15" ht="13.5" customHeight="1" thickBot="1" x14ac:dyDescent="0.3">
      <c r="A64" s="189"/>
      <c r="B64" s="192"/>
      <c r="C64" s="193"/>
      <c r="D64" s="183"/>
      <c r="E64" s="183"/>
      <c r="F64" s="183"/>
      <c r="G64" s="194"/>
      <c r="H64" s="182" t="s">
        <v>34</v>
      </c>
      <c r="I64" s="182" t="s">
        <v>35</v>
      </c>
      <c r="J64" s="164"/>
      <c r="K64" s="81"/>
      <c r="L64" s="81"/>
      <c r="M64" s="196"/>
      <c r="N64" s="183"/>
      <c r="O64" s="186"/>
    </row>
    <row r="65" spans="1:16" ht="26.25" customHeight="1" thickBot="1" x14ac:dyDescent="0.3">
      <c r="A65" s="225"/>
      <c r="B65" s="79" t="s">
        <v>15</v>
      </c>
      <c r="C65" s="78" t="s">
        <v>16</v>
      </c>
      <c r="D65" s="183"/>
      <c r="E65" s="183"/>
      <c r="F65" s="183"/>
      <c r="G65" s="194"/>
      <c r="H65" s="183"/>
      <c r="I65" s="183"/>
      <c r="J65" s="164"/>
      <c r="K65" s="80" t="s">
        <v>66</v>
      </c>
      <c r="L65" s="80" t="s">
        <v>67</v>
      </c>
      <c r="M65" s="196"/>
      <c r="N65" s="183"/>
      <c r="O65" s="224"/>
    </row>
    <row r="66" spans="1:16" ht="43.5" thickBot="1" x14ac:dyDescent="0.3">
      <c r="A66" s="20">
        <f>JULIO!A68+AGOSTO!A68+SEPTIEMBRE!A68</f>
        <v>2</v>
      </c>
      <c r="B66" s="56" t="s">
        <v>90</v>
      </c>
      <c r="C66" s="56" t="s">
        <v>91</v>
      </c>
      <c r="D66" s="56" t="s">
        <v>39</v>
      </c>
      <c r="E66" s="63" t="s">
        <v>129</v>
      </c>
      <c r="F66" s="56" t="s">
        <v>93</v>
      </c>
      <c r="G66" s="99">
        <f>JULIO!G68+AGOSTO!G68+SEPTIEMBRE!G68</f>
        <v>32</v>
      </c>
      <c r="H66" s="99">
        <f>JULIO!H68+AGOSTO!H68+SEPTIEMBRE!H68</f>
        <v>0</v>
      </c>
      <c r="I66" s="99">
        <f>JULIO!I68+AGOSTO!I68+SEPTIEMBRE!I68</f>
        <v>0</v>
      </c>
      <c r="J66" s="62">
        <v>500000</v>
      </c>
      <c r="K66" s="101">
        <f>JULIO!K68+AGOSTO!K68+SEPTIEMBRE!K68</f>
        <v>10400</v>
      </c>
      <c r="L66" s="101">
        <f>JULIO!L68+AGOSTO!L68+SEPTIEMBRE!L68</f>
        <v>30800</v>
      </c>
      <c r="M66" s="101">
        <f>JULIO!M68+AGOSTO!M68+SEPTIEMBRE!M68</f>
        <v>0</v>
      </c>
      <c r="N66" s="101">
        <f>JULIO!N68+AGOSTO!N68+SEPTIEMBRE!N68</f>
        <v>0</v>
      </c>
      <c r="O66" s="56">
        <f>SUM(M66:N66)</f>
        <v>0</v>
      </c>
    </row>
    <row r="67" spans="1:16" ht="49.5" customHeight="1" thickBot="1" x14ac:dyDescent="0.3">
      <c r="A67" s="20">
        <f>JULIO!A69+AGOSTO!A69+SEPTIEMBRE!A69</f>
        <v>1</v>
      </c>
      <c r="B67" s="56" t="s">
        <v>94</v>
      </c>
      <c r="C67" s="56" t="s">
        <v>95</v>
      </c>
      <c r="D67" s="56" t="s">
        <v>39</v>
      </c>
      <c r="E67" s="63" t="s">
        <v>129</v>
      </c>
      <c r="F67" s="56" t="s">
        <v>97</v>
      </c>
      <c r="G67" s="99">
        <f>JULIO!G69+AGOSTO!G69+SEPTIEMBRE!G69</f>
        <v>16</v>
      </c>
      <c r="H67" s="99">
        <f>JULIO!H69+AGOSTO!H69+SEPTIEMBRE!H69</f>
        <v>0</v>
      </c>
      <c r="I67" s="99">
        <f>JULIO!I69+AGOSTO!I69+SEPTIEMBRE!I69</f>
        <v>0</v>
      </c>
      <c r="J67" s="62">
        <v>500000</v>
      </c>
      <c r="K67" s="101">
        <f>JULIO!K69+AGOSTO!K69+SEPTIEMBRE!K69</f>
        <v>5600</v>
      </c>
      <c r="L67" s="101">
        <f>JULIO!L69+AGOSTO!L69+SEPTIEMBRE!L69</f>
        <v>15400</v>
      </c>
      <c r="M67" s="101">
        <f>JULIO!M69+AGOSTO!M69+SEPTIEMBRE!M69</f>
        <v>0</v>
      </c>
      <c r="N67" s="101">
        <f>JULIO!N69+AGOSTO!N69+SEPTIEMBRE!N69</f>
        <v>11400</v>
      </c>
      <c r="O67" s="101">
        <f>SUM(M67:N67)</f>
        <v>11400</v>
      </c>
    </row>
    <row r="68" spans="1:16" ht="45" customHeight="1" thickBot="1" x14ac:dyDescent="0.3">
      <c r="A68" s="20">
        <f>JULIO!A70+AGOSTO!A70+SEPTIEMBRE!A70</f>
        <v>2</v>
      </c>
      <c r="B68" s="56" t="s">
        <v>90</v>
      </c>
      <c r="C68" s="56" t="s">
        <v>98</v>
      </c>
      <c r="D68" s="56" t="s">
        <v>39</v>
      </c>
      <c r="E68" s="63" t="s">
        <v>129</v>
      </c>
      <c r="F68" s="56" t="s">
        <v>100</v>
      </c>
      <c r="G68" s="99">
        <f>JULIO!G70+AGOSTO!G70+SEPTIEMBRE!G70</f>
        <v>32</v>
      </c>
      <c r="H68" s="99">
        <f>JULIO!H70+AGOSTO!H70+SEPTIEMBRE!H70</f>
        <v>0</v>
      </c>
      <c r="I68" s="99">
        <f>JULIO!I70+AGOSTO!I70+SEPTIEMBRE!I70</f>
        <v>0</v>
      </c>
      <c r="J68" s="62">
        <v>500000</v>
      </c>
      <c r="K68" s="101">
        <f>JULIO!K70+AGOSTO!K70+SEPTIEMBRE!K70</f>
        <v>11200</v>
      </c>
      <c r="L68" s="101">
        <f>JULIO!L70+AGOSTO!L70+SEPTIEMBRE!L70</f>
        <v>30800</v>
      </c>
      <c r="M68" s="101">
        <f>JULIO!M70+AGOSTO!M70+SEPTIEMBRE!M70</f>
        <v>0</v>
      </c>
      <c r="N68" s="101">
        <f>JULIO!N70+AGOSTO!N70+SEPTIEMBRE!N70</f>
        <v>22800</v>
      </c>
      <c r="O68" s="101">
        <f>SUM(M68:N68)</f>
        <v>22800</v>
      </c>
    </row>
    <row r="69" spans="1:16" ht="49.5" customHeight="1" thickBot="1" x14ac:dyDescent="0.3">
      <c r="A69" s="20">
        <f>JULIO!A71+AGOSTO!A71+SEPTIEMBRE!A71</f>
        <v>1</v>
      </c>
      <c r="B69" s="56" t="s">
        <v>94</v>
      </c>
      <c r="C69" s="56" t="s">
        <v>101</v>
      </c>
      <c r="D69" s="56" t="s">
        <v>39</v>
      </c>
      <c r="E69" s="63" t="s">
        <v>129</v>
      </c>
      <c r="F69" s="56" t="s">
        <v>103</v>
      </c>
      <c r="G69" s="99">
        <f>JULIO!G71+AGOSTO!G71+SEPTIEMBRE!G71</f>
        <v>16</v>
      </c>
      <c r="H69" s="99">
        <f>JULIO!H71+AGOSTO!H71+SEPTIEMBRE!H71</f>
        <v>0</v>
      </c>
      <c r="I69" s="99">
        <f>JULIO!I71+AGOSTO!I71+SEPTIEMBRE!I71</f>
        <v>0</v>
      </c>
      <c r="J69" s="62">
        <v>500000</v>
      </c>
      <c r="K69" s="101">
        <f>JULIO!K71+AGOSTO!K71+SEPTIEMBRE!K71</f>
        <v>5600</v>
      </c>
      <c r="L69" s="101">
        <f>JULIO!L71+AGOSTO!L71+SEPTIEMBRE!L71</f>
        <v>15400</v>
      </c>
      <c r="M69" s="101">
        <f>JULIO!M71+AGOSTO!M71+SEPTIEMBRE!M71</f>
        <v>0</v>
      </c>
      <c r="N69" s="101">
        <f>JULIO!N71+AGOSTO!N71+SEPTIEMBRE!N71</f>
        <v>11400</v>
      </c>
      <c r="O69" s="101">
        <f>SUM(M69:N69)</f>
        <v>11400</v>
      </c>
    </row>
    <row r="70" spans="1:16" ht="41.25" customHeight="1" thickBot="1" x14ac:dyDescent="0.3">
      <c r="A70" s="20">
        <f>JULIO!A72+AGOSTO!A72+SEPTIEMBRE!A72</f>
        <v>3</v>
      </c>
      <c r="B70" s="56" t="s">
        <v>104</v>
      </c>
      <c r="C70" s="56" t="s">
        <v>105</v>
      </c>
      <c r="D70" s="56" t="s">
        <v>39</v>
      </c>
      <c r="E70" s="63" t="s">
        <v>129</v>
      </c>
      <c r="F70" s="56" t="s">
        <v>107</v>
      </c>
      <c r="G70" s="99">
        <f>JULIO!G72+AGOSTO!G72+SEPTIEMBRE!G72</f>
        <v>48</v>
      </c>
      <c r="H70" s="99">
        <f>JULIO!H72+AGOSTO!H72+SEPTIEMBRE!H72</f>
        <v>0</v>
      </c>
      <c r="I70" s="99">
        <f>JULIO!I72+AGOSTO!I72+SEPTIEMBRE!I72</f>
        <v>0</v>
      </c>
      <c r="J70" s="62">
        <v>500000</v>
      </c>
      <c r="K70" s="101">
        <f>JULIO!K72+AGOSTO!K72+SEPTIEMBRE!K72</f>
        <v>16800</v>
      </c>
      <c r="L70" s="101">
        <f>JULIO!L72+AGOSTO!L72+SEPTIEMBRE!L72</f>
        <v>46200</v>
      </c>
      <c r="M70" s="101">
        <f>JULIO!M72+AGOSTO!M72+SEPTIEMBRE!M72</f>
        <v>0</v>
      </c>
      <c r="N70" s="101">
        <f>JULIO!N72+AGOSTO!N72+SEPTIEMBRE!N72</f>
        <v>0</v>
      </c>
      <c r="O70" s="56">
        <f t="shared" ref="O70:O74" si="4">SUM(M70:N70)</f>
        <v>0</v>
      </c>
    </row>
    <row r="71" spans="1:16" ht="45.75" customHeight="1" thickBot="1" x14ac:dyDescent="0.3">
      <c r="A71" s="20">
        <f>JULIO!A73+AGOSTO!A73+SEPTIEMBRE!A73</f>
        <v>2</v>
      </c>
      <c r="B71" s="56" t="s">
        <v>108</v>
      </c>
      <c r="C71" s="56" t="s">
        <v>109</v>
      </c>
      <c r="D71" s="56" t="s">
        <v>39</v>
      </c>
      <c r="E71" s="63" t="s">
        <v>129</v>
      </c>
      <c r="F71" s="56" t="s">
        <v>111</v>
      </c>
      <c r="G71" s="99">
        <f>JULIO!G73+AGOSTO!G73+SEPTIEMBRE!G73</f>
        <v>32</v>
      </c>
      <c r="H71" s="99">
        <f>JULIO!H73+AGOSTO!H73+SEPTIEMBRE!H73</f>
        <v>0</v>
      </c>
      <c r="I71" s="99">
        <f>JULIO!I73+AGOSTO!I73+SEPTIEMBRE!I73</f>
        <v>0</v>
      </c>
      <c r="J71" s="62">
        <v>500000</v>
      </c>
      <c r="K71" s="101">
        <f>JULIO!K73+AGOSTO!K73+SEPTIEMBRE!K73</f>
        <v>11200</v>
      </c>
      <c r="L71" s="101">
        <f>JULIO!L73+AGOSTO!L73+SEPTIEMBRE!L73</f>
        <v>30800</v>
      </c>
      <c r="M71" s="101">
        <f>JULIO!M73+AGOSTO!M73+SEPTIEMBRE!M73</f>
        <v>0</v>
      </c>
      <c r="N71" s="101">
        <f>JULIO!N73+AGOSTO!N73+SEPTIEMBRE!N73</f>
        <v>22800</v>
      </c>
      <c r="O71" s="101">
        <f>SUM(M71:N71)</f>
        <v>22800</v>
      </c>
    </row>
    <row r="72" spans="1:16" ht="49.5" customHeight="1" thickBot="1" x14ac:dyDescent="0.3">
      <c r="A72" s="20">
        <f>JULIO!A74+AGOSTO!A74+SEPTIEMBRE!A74</f>
        <v>1</v>
      </c>
      <c r="B72" s="56"/>
      <c r="C72" s="56" t="s">
        <v>113</v>
      </c>
      <c r="D72" s="56" t="s">
        <v>39</v>
      </c>
      <c r="E72" s="63" t="s">
        <v>129</v>
      </c>
      <c r="F72" s="56" t="s">
        <v>97</v>
      </c>
      <c r="G72" s="99">
        <f>JULIO!G74+AGOSTO!G74+SEPTIEMBRE!G74</f>
        <v>16</v>
      </c>
      <c r="H72" s="99">
        <f>JULIO!H74+AGOSTO!H74+SEPTIEMBRE!H74</f>
        <v>0</v>
      </c>
      <c r="I72" s="99">
        <f>JULIO!I74+AGOSTO!I74+SEPTIEMBRE!I74</f>
        <v>0</v>
      </c>
      <c r="J72" s="62"/>
      <c r="K72" s="101">
        <f>JULIO!K74+AGOSTO!K74+SEPTIEMBRE!K74</f>
        <v>5600</v>
      </c>
      <c r="L72" s="101">
        <f>JULIO!L74+AGOSTO!L74+SEPTIEMBRE!L74</f>
        <v>15400</v>
      </c>
      <c r="M72" s="101">
        <f>JULIO!M74+AGOSTO!M74+SEPTIEMBRE!M74</f>
        <v>30000</v>
      </c>
      <c r="N72" s="101">
        <f>JULIO!N74+AGOSTO!N74+SEPTIEMBRE!N74</f>
        <v>11400</v>
      </c>
      <c r="O72" s="101">
        <f>SUM(M72:N72)</f>
        <v>41400</v>
      </c>
    </row>
    <row r="73" spans="1:16" ht="54" customHeight="1" thickBot="1" x14ac:dyDescent="0.3">
      <c r="A73" s="20">
        <f>JULIO!A75+AGOSTO!A75+SEPTIEMBRE!A75</f>
        <v>2</v>
      </c>
      <c r="B73" s="56" t="s">
        <v>94</v>
      </c>
      <c r="C73" s="56" t="s">
        <v>113</v>
      </c>
      <c r="D73" s="56" t="s">
        <v>39</v>
      </c>
      <c r="E73" s="63" t="s">
        <v>129</v>
      </c>
      <c r="F73" s="56" t="s">
        <v>103</v>
      </c>
      <c r="G73" s="99">
        <f>JULIO!G75+AGOSTO!G75+SEPTIEMBRE!G75</f>
        <v>32</v>
      </c>
      <c r="H73" s="99">
        <f>JULIO!H75+AGOSTO!H75+SEPTIEMBRE!H75</f>
        <v>0</v>
      </c>
      <c r="I73" s="99">
        <f>JULIO!I75+AGOSTO!I75+SEPTIEMBRE!I75</f>
        <v>0</v>
      </c>
      <c r="J73" s="62">
        <v>500000</v>
      </c>
      <c r="K73" s="101">
        <f>JULIO!K75+AGOSTO!K75+SEPTIEMBRE!K75</f>
        <v>8400</v>
      </c>
      <c r="L73" s="101">
        <f>JULIO!L75+AGOSTO!L75+SEPTIEMBRE!L75</f>
        <v>23100</v>
      </c>
      <c r="M73" s="101">
        <f>JULIO!M75+AGOSTO!M75+SEPTIEMBRE!M75</f>
        <v>60000</v>
      </c>
      <c r="N73" s="101">
        <f>JULIO!N75+AGOSTO!N75+SEPTIEMBRE!N75</f>
        <v>22800</v>
      </c>
      <c r="O73" s="101">
        <f>SUM(M73:N73)</f>
        <v>82800</v>
      </c>
      <c r="P73" s="69" t="s">
        <v>20</v>
      </c>
    </row>
    <row r="74" spans="1:16" ht="54" customHeight="1" thickBot="1" x14ac:dyDescent="0.3">
      <c r="A74" s="20">
        <f>JULIO!A76+AGOSTO!A76+SEPTIEMBRE!A76</f>
        <v>1</v>
      </c>
      <c r="B74" s="56" t="s">
        <v>90</v>
      </c>
      <c r="C74" s="56" t="s">
        <v>118</v>
      </c>
      <c r="D74" s="56" t="s">
        <v>39</v>
      </c>
      <c r="E74" s="63" t="s">
        <v>129</v>
      </c>
      <c r="F74" s="56" t="s">
        <v>120</v>
      </c>
      <c r="G74" s="99">
        <f>JULIO!G76+AGOSTO!G76+SEPTIEMBRE!G76</f>
        <v>16</v>
      </c>
      <c r="H74" s="99">
        <f>JULIO!H76+AGOSTO!H76+SEPTIEMBRE!H76</f>
        <v>0</v>
      </c>
      <c r="I74" s="99">
        <f>JULIO!I76+AGOSTO!I76+SEPTIEMBRE!I76</f>
        <v>0</v>
      </c>
      <c r="J74" s="62"/>
      <c r="K74" s="101">
        <f>JULIO!K76+AGOSTO!K76+SEPTIEMBRE!K76</f>
        <v>5200</v>
      </c>
      <c r="L74" s="101">
        <f>JULIO!L76+AGOSTO!L76+SEPTIEMBRE!L76</f>
        <v>15400</v>
      </c>
      <c r="M74" s="101">
        <f>JULIO!M76+AGOSTO!M76+SEPTIEMBRE!M76</f>
        <v>0</v>
      </c>
      <c r="N74" s="101">
        <f>JULIO!N76+AGOSTO!N76+SEPTIEMBRE!N76</f>
        <v>0</v>
      </c>
      <c r="O74" s="56">
        <f t="shared" si="4"/>
        <v>0</v>
      </c>
      <c r="P74" s="69"/>
    </row>
    <row r="75" spans="1:16" ht="54" customHeight="1" thickBot="1" x14ac:dyDescent="0.3">
      <c r="A75" s="20">
        <f>JULIO!A77+AGOSTO!A77+SEPTIEMBRE!A77</f>
        <v>1</v>
      </c>
      <c r="B75" s="56" t="s">
        <v>108</v>
      </c>
      <c r="C75" s="56" t="s">
        <v>109</v>
      </c>
      <c r="D75" s="56" t="s">
        <v>39</v>
      </c>
      <c r="E75" s="63" t="s">
        <v>129</v>
      </c>
      <c r="F75" s="56" t="s">
        <v>111</v>
      </c>
      <c r="G75" s="99">
        <f>JULIO!G77+AGOSTO!G77+SEPTIEMBRE!G77</f>
        <v>16</v>
      </c>
      <c r="H75" s="99">
        <f>JULIO!H77+AGOSTO!H77+SEPTIEMBRE!H77</f>
        <v>0</v>
      </c>
      <c r="I75" s="99">
        <f>JULIO!I77+AGOSTO!I77+SEPTIEMBRE!I77</f>
        <v>0</v>
      </c>
      <c r="J75" s="62"/>
      <c r="K75" s="101">
        <f>JULIO!K77+AGOSTO!K77+SEPTIEMBRE!K77</f>
        <v>5600</v>
      </c>
      <c r="L75" s="101">
        <f>JULIO!L77+AGOSTO!L77+SEPTIEMBRE!L77</f>
        <v>15400</v>
      </c>
      <c r="M75" s="101">
        <f>JULIO!M77+AGOSTO!M77+SEPTIEMBRE!M77</f>
        <v>0</v>
      </c>
      <c r="N75" s="101">
        <f>JULIO!N77+AGOSTO!N77+SEPTIEMBRE!N77</f>
        <v>11400</v>
      </c>
      <c r="O75" s="101">
        <f>SUM(M75:N75)</f>
        <v>11400</v>
      </c>
      <c r="P75" s="69"/>
    </row>
    <row r="76" spans="1:16" ht="54" customHeight="1" thickBot="1" x14ac:dyDescent="0.3">
      <c r="A76" s="20">
        <f>JULIO!A78+AGOSTO!A78+SEPTIEMBRE!A78</f>
        <v>1</v>
      </c>
      <c r="B76" s="56" t="s">
        <v>90</v>
      </c>
      <c r="C76" s="56" t="s">
        <v>122</v>
      </c>
      <c r="D76" s="56" t="s">
        <v>39</v>
      </c>
      <c r="E76" s="63" t="s">
        <v>129</v>
      </c>
      <c r="F76" s="56" t="s">
        <v>93</v>
      </c>
      <c r="G76" s="99">
        <f>JULIO!G78+AGOSTO!G78+SEPTIEMBRE!G78</f>
        <v>16</v>
      </c>
      <c r="H76" s="99">
        <f>JULIO!H78+AGOSTO!H78+SEPTIEMBRE!H78</f>
        <v>0</v>
      </c>
      <c r="I76" s="99">
        <f>JULIO!I78+AGOSTO!I78+SEPTIEMBRE!I78</f>
        <v>0</v>
      </c>
      <c r="J76" s="62">
        <v>500000</v>
      </c>
      <c r="K76" s="101">
        <f>JULIO!K78+AGOSTO!K78+SEPTIEMBRE!K78</f>
        <v>5200</v>
      </c>
      <c r="L76" s="101">
        <f>JULIO!L78+AGOSTO!L78+SEPTIEMBRE!L78</f>
        <v>15400</v>
      </c>
      <c r="M76" s="101">
        <f>JULIO!M78+AGOSTO!M78+SEPTIEMBRE!M78</f>
        <v>30000</v>
      </c>
      <c r="N76" s="101">
        <f>JULIO!N78+AGOSTO!N78+SEPTIEMBRE!N78</f>
        <v>11400</v>
      </c>
      <c r="O76" s="101">
        <f>SUM(M76:N76)</f>
        <v>41400</v>
      </c>
      <c r="P76" s="69"/>
    </row>
    <row r="77" spans="1:16" ht="53.25" customHeight="1" thickBot="1" x14ac:dyDescent="0.3">
      <c r="A77" s="20">
        <f>JULIO!A79+AGOSTO!A79+SEPTIEMBRE!A79</f>
        <v>1</v>
      </c>
      <c r="B77" s="56" t="s">
        <v>90</v>
      </c>
      <c r="C77" s="56" t="s">
        <v>122</v>
      </c>
      <c r="D77" s="56" t="s">
        <v>39</v>
      </c>
      <c r="E77" s="63" t="s">
        <v>129</v>
      </c>
      <c r="F77" s="56" t="s">
        <v>100</v>
      </c>
      <c r="G77" s="99">
        <f>JULIO!G79+AGOSTO!G79+SEPTIEMBRE!G79</f>
        <v>16</v>
      </c>
      <c r="H77" s="99">
        <f>JULIO!H79+AGOSTO!H79+SEPTIEMBRE!H79</f>
        <v>0</v>
      </c>
      <c r="I77" s="99">
        <f>JULIO!I79+AGOSTO!I79+SEPTIEMBRE!I79</f>
        <v>0</v>
      </c>
      <c r="J77" s="62">
        <v>500000</v>
      </c>
      <c r="K77" s="101">
        <f>JULIO!K79+AGOSTO!K79+SEPTIEMBRE!K79</f>
        <v>5600</v>
      </c>
      <c r="L77" s="101">
        <f>JULIO!L79+AGOSTO!L79+SEPTIEMBRE!L79</f>
        <v>15400</v>
      </c>
      <c r="M77" s="101">
        <f>JULIO!M79+AGOSTO!M79+SEPTIEMBRE!M79</f>
        <v>30000</v>
      </c>
      <c r="N77" s="101">
        <f>JULIO!N79+AGOSTO!N79+SEPTIEMBRE!N79</f>
        <v>11400</v>
      </c>
      <c r="O77" s="101">
        <f>SUM(M77:N77)</f>
        <v>41400</v>
      </c>
    </row>
    <row r="78" spans="1:16" ht="15.75" thickBot="1" x14ac:dyDescent="0.3">
      <c r="A78" s="37">
        <f>SUM(A66:A77)</f>
        <v>18</v>
      </c>
      <c r="B78" s="146" t="s">
        <v>17</v>
      </c>
      <c r="C78" s="147"/>
      <c r="D78" s="147"/>
      <c r="E78" s="147"/>
      <c r="F78" s="148"/>
      <c r="G78" s="37">
        <f t="shared" ref="G78:O78" si="5">SUM(G66:G77)</f>
        <v>288</v>
      </c>
      <c r="H78" s="37">
        <f t="shared" si="5"/>
        <v>0</v>
      </c>
      <c r="I78" s="37">
        <f t="shared" si="5"/>
        <v>0</v>
      </c>
      <c r="J78" s="24">
        <f t="shared" si="5"/>
        <v>4500000</v>
      </c>
      <c r="K78" s="24">
        <f t="shared" si="5"/>
        <v>96400</v>
      </c>
      <c r="L78" s="24">
        <f t="shared" si="5"/>
        <v>269500</v>
      </c>
      <c r="M78" s="11">
        <f t="shared" si="5"/>
        <v>150000</v>
      </c>
      <c r="N78" s="11">
        <f t="shared" si="5"/>
        <v>136800</v>
      </c>
      <c r="O78" s="11">
        <f t="shared" si="5"/>
        <v>286800</v>
      </c>
      <c r="P78" s="69" t="s">
        <v>20</v>
      </c>
    </row>
    <row r="79" spans="1:16" ht="15.75" customHeight="1" thickBot="1" x14ac:dyDescent="0.3">
      <c r="A79" s="150" t="s">
        <v>18</v>
      </c>
      <c r="B79" s="151"/>
      <c r="C79" s="151"/>
      <c r="D79" s="151"/>
      <c r="E79" s="151"/>
      <c r="F79" s="151"/>
      <c r="G79" s="152"/>
      <c r="H79" s="54"/>
      <c r="I79" s="54"/>
      <c r="J79" s="53"/>
      <c r="K79" s="53"/>
      <c r="L79" s="53"/>
      <c r="M79" s="11">
        <v>0</v>
      </c>
      <c r="N79" s="11">
        <f>-0.1*N78</f>
        <v>-13680</v>
      </c>
      <c r="O79" s="12">
        <f>SUM(N79:N79)</f>
        <v>-13680</v>
      </c>
    </row>
    <row r="80" spans="1:16" ht="15.75" thickBot="1" x14ac:dyDescent="0.3">
      <c r="A80" s="146" t="s">
        <v>21</v>
      </c>
      <c r="B80" s="147"/>
      <c r="C80" s="147"/>
      <c r="D80" s="147"/>
      <c r="E80" s="147"/>
      <c r="F80" s="147"/>
      <c r="G80" s="148"/>
      <c r="H80" s="55"/>
      <c r="I80" s="55"/>
      <c r="J80" s="53"/>
      <c r="K80" s="53"/>
      <c r="L80" s="53"/>
      <c r="M80" s="11">
        <f>SUM(M78:M79)</f>
        <v>150000</v>
      </c>
      <c r="N80" s="11">
        <f>SUM(N78:N79)</f>
        <v>123120</v>
      </c>
      <c r="O80" s="11">
        <f>SUM(O78:O79)</f>
        <v>273120</v>
      </c>
    </row>
    <row r="81" spans="1:15" hidden="1" x14ac:dyDescent="0.25">
      <c r="A81" s="40"/>
      <c r="B81" s="40"/>
      <c r="C81" s="40"/>
      <c r="D81" s="40"/>
      <c r="E81" s="40"/>
      <c r="F81" s="40"/>
      <c r="G81" s="40"/>
      <c r="H81" s="41"/>
      <c r="I81" s="41"/>
      <c r="J81" s="42"/>
      <c r="K81" s="42"/>
      <c r="L81" s="42"/>
      <c r="M81" s="42"/>
      <c r="N81" s="42"/>
      <c r="O81" s="43"/>
    </row>
    <row r="82" spans="1:15" x14ac:dyDescent="0.25">
      <c r="A82" s="27"/>
      <c r="B82" s="27"/>
      <c r="C82" s="27"/>
      <c r="D82" s="27"/>
      <c r="E82" s="27"/>
      <c r="F82" s="27"/>
      <c r="G82" s="27"/>
      <c r="H82" s="17"/>
      <c r="I82" s="17"/>
      <c r="J82" s="28"/>
      <c r="K82" s="28"/>
      <c r="L82" s="28"/>
      <c r="M82" s="28"/>
      <c r="N82" s="28"/>
      <c r="O82" s="29"/>
    </row>
    <row r="83" spans="1:15" ht="15.75" customHeight="1" thickBot="1" x14ac:dyDescent="0.3">
      <c r="A83" s="149" t="s">
        <v>55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31"/>
      <c r="O83" s="31"/>
    </row>
    <row r="84" spans="1:15" ht="26.25" customHeight="1" thickBot="1" x14ac:dyDescent="0.3">
      <c r="A84" s="188" t="s">
        <v>7</v>
      </c>
      <c r="B84" s="190" t="s">
        <v>8</v>
      </c>
      <c r="C84" s="191"/>
      <c r="D84" s="182" t="s">
        <v>9</v>
      </c>
      <c r="E84" s="182" t="s">
        <v>10</v>
      </c>
      <c r="F84" s="182" t="s">
        <v>11</v>
      </c>
      <c r="G84" s="182" t="s">
        <v>53</v>
      </c>
      <c r="H84" s="190" t="s">
        <v>33</v>
      </c>
      <c r="I84" s="191"/>
      <c r="J84" s="162" t="s">
        <v>65</v>
      </c>
      <c r="K84" s="79"/>
      <c r="L84" s="79"/>
      <c r="M84" s="182" t="s">
        <v>12</v>
      </c>
      <c r="N84" s="182" t="s">
        <v>36</v>
      </c>
      <c r="O84" s="185" t="s">
        <v>54</v>
      </c>
    </row>
    <row r="85" spans="1:15" ht="6" customHeight="1" thickBot="1" x14ac:dyDescent="0.3">
      <c r="A85" s="189"/>
      <c r="B85" s="192"/>
      <c r="C85" s="193"/>
      <c r="D85" s="183"/>
      <c r="E85" s="183"/>
      <c r="F85" s="183"/>
      <c r="G85" s="194"/>
      <c r="H85" s="182" t="s">
        <v>34</v>
      </c>
      <c r="I85" s="182" t="s">
        <v>35</v>
      </c>
      <c r="J85" s="164"/>
      <c r="K85" s="81"/>
      <c r="L85" s="81"/>
      <c r="M85" s="196"/>
      <c r="N85" s="183"/>
      <c r="O85" s="186"/>
    </row>
    <row r="86" spans="1:15" ht="43.5" thickBot="1" x14ac:dyDescent="0.3">
      <c r="A86" s="189"/>
      <c r="B86" s="79" t="s">
        <v>15</v>
      </c>
      <c r="C86" s="78" t="s">
        <v>16</v>
      </c>
      <c r="D86" s="183"/>
      <c r="E86" s="183"/>
      <c r="F86" s="183"/>
      <c r="G86" s="195"/>
      <c r="H86" s="184"/>
      <c r="I86" s="184"/>
      <c r="J86" s="164"/>
      <c r="K86" s="80" t="s">
        <v>66</v>
      </c>
      <c r="L86" s="80" t="s">
        <v>68</v>
      </c>
      <c r="M86" s="196"/>
      <c r="N86" s="184"/>
      <c r="O86" s="187"/>
    </row>
    <row r="87" spans="1:15" ht="57.75" hidden="1" thickBot="1" x14ac:dyDescent="0.3">
      <c r="A87" s="18">
        <v>0</v>
      </c>
      <c r="B87" s="38"/>
      <c r="C87" s="91" t="s">
        <v>48</v>
      </c>
      <c r="D87" s="38" t="s">
        <v>31</v>
      </c>
      <c r="E87" s="39"/>
      <c r="F87" s="38"/>
      <c r="G87" s="20"/>
      <c r="H87" s="20"/>
      <c r="I87" s="20"/>
      <c r="J87" s="5">
        <v>600000</v>
      </c>
      <c r="K87" s="21"/>
      <c r="L87" s="21"/>
      <c r="M87" s="21"/>
      <c r="N87" s="5"/>
      <c r="O87" s="5">
        <f>SUM(M87:N87)</f>
        <v>0</v>
      </c>
    </row>
    <row r="88" spans="1:15" ht="79.5" thickBot="1" x14ac:dyDescent="0.3">
      <c r="A88" s="83">
        <f>JULIO!A90+AGOSTO!A90+SEPTIEMBRE!A90</f>
        <v>3</v>
      </c>
      <c r="B88" s="56" t="s">
        <v>82</v>
      </c>
      <c r="C88" s="85" t="s">
        <v>84</v>
      </c>
      <c r="D88" s="84" t="s">
        <v>78</v>
      </c>
      <c r="E88" s="63" t="s">
        <v>129</v>
      </c>
      <c r="F88" s="84" t="s">
        <v>80</v>
      </c>
      <c r="G88" s="84">
        <f>JULIO!G90+AGOSTO!G90+SEPTIEMBRE!G90</f>
        <v>48</v>
      </c>
      <c r="H88" s="84">
        <f>JULIO!H90+AGOSTO!H90+SEPTIEMBRE!H90</f>
        <v>20</v>
      </c>
      <c r="I88" s="84">
        <f>JULIO!I90+AGOSTO!I90+SEPTIEMBRE!I90</f>
        <v>5</v>
      </c>
      <c r="J88" s="90">
        <v>370000</v>
      </c>
      <c r="K88" s="87">
        <f>JULIO!K90+AGOSTO!K90+SEPTIEMBRE!K90</f>
        <v>9900</v>
      </c>
      <c r="L88" s="87">
        <f>JULIO!L90+AGOSTO!L90+SEPTIEMBRE!L90</f>
        <v>14500</v>
      </c>
      <c r="M88" s="87">
        <f>JULIO!M90+AGOSTO!M90+SEPTIEMBRE!M90</f>
        <v>247153</v>
      </c>
      <c r="N88" s="89">
        <f>JULIO!N90+AGOSTO!N90+SEPTIEMBRE!N90</f>
        <v>57600</v>
      </c>
      <c r="O88" s="5">
        <f>SUM(M88:N88)</f>
        <v>304753</v>
      </c>
    </row>
    <row r="89" spans="1:15" ht="79.5" thickBot="1" x14ac:dyDescent="0.3">
      <c r="A89" s="83">
        <f>JULIO!A91+AGOSTO!A91+SEPTIEMBRE!A91</f>
        <v>3</v>
      </c>
      <c r="B89" s="56" t="s">
        <v>82</v>
      </c>
      <c r="C89" s="85" t="s">
        <v>84</v>
      </c>
      <c r="D89" s="84" t="s">
        <v>78</v>
      </c>
      <c r="E89" s="63" t="s">
        <v>129</v>
      </c>
      <c r="F89" s="84" t="s">
        <v>80</v>
      </c>
      <c r="G89" s="84">
        <f>JULIO!G91+AGOSTO!G91+SEPTIEMBRE!G91</f>
        <v>48</v>
      </c>
      <c r="H89" s="84">
        <f>JULIO!H91+AGOSTO!H91+SEPTIEMBRE!H91</f>
        <v>0</v>
      </c>
      <c r="I89" s="84">
        <f>JULIO!I91+AGOSTO!I91+SEPTIEMBRE!I91</f>
        <v>0</v>
      </c>
      <c r="J89" s="86"/>
      <c r="K89" s="87">
        <f>JULIO!K91+AGOSTO!K91+SEPTIEMBRE!K91</f>
        <v>9300</v>
      </c>
      <c r="L89" s="87">
        <f>JULIO!L91+AGOSTO!L91+SEPTIEMBRE!L91</f>
        <v>9000</v>
      </c>
      <c r="M89" s="88">
        <f>JULIO!M91+AGOSTO!M91+SEPTIEMBRE!M91</f>
        <v>70090</v>
      </c>
      <c r="N89" s="89">
        <f>JULIO!N91+AGOSTO!N91+SEPTIEMBRE!N91</f>
        <v>57600</v>
      </c>
      <c r="O89" s="5">
        <f>SUM(M89:N89)</f>
        <v>127690</v>
      </c>
    </row>
    <row r="90" spans="1:15" ht="43.5" hidden="1" thickBot="1" x14ac:dyDescent="0.3">
      <c r="A90" s="18">
        <v>0</v>
      </c>
      <c r="B90" s="38"/>
      <c r="C90" s="91" t="s">
        <v>49</v>
      </c>
      <c r="D90" s="38" t="s">
        <v>31</v>
      </c>
      <c r="E90" s="39"/>
      <c r="F90" s="38"/>
      <c r="G90" s="20"/>
      <c r="H90" s="20"/>
      <c r="I90" s="20"/>
      <c r="J90" s="5">
        <v>400000</v>
      </c>
      <c r="K90" s="21"/>
      <c r="L90" s="21"/>
      <c r="M90" s="21"/>
      <c r="N90" s="5"/>
      <c r="O90" s="5">
        <f t="shared" ref="O90" si="6">SUM(M90:N90)</f>
        <v>0</v>
      </c>
    </row>
    <row r="91" spans="1:15" ht="15.75" thickBot="1" x14ac:dyDescent="0.3">
      <c r="A91" s="37">
        <f>SUM(A87:A90)</f>
        <v>6</v>
      </c>
      <c r="B91" s="146" t="s">
        <v>17</v>
      </c>
      <c r="C91" s="147"/>
      <c r="D91" s="147"/>
      <c r="E91" s="147"/>
      <c r="F91" s="148"/>
      <c r="G91" s="37">
        <f>SUM(G87:G90)</f>
        <v>96</v>
      </c>
      <c r="H91" s="37">
        <f t="shared" ref="H91:I91" si="7">SUM(H87:H90)</f>
        <v>20</v>
      </c>
      <c r="I91" s="37">
        <f t="shared" si="7"/>
        <v>5</v>
      </c>
      <c r="J91" s="24">
        <f>SUM(J87:J90)</f>
        <v>1370000</v>
      </c>
      <c r="K91" s="24">
        <f>SUM(K87:K90)</f>
        <v>19200</v>
      </c>
      <c r="L91" s="24">
        <f>SUM(L87:L90)</f>
        <v>23500</v>
      </c>
      <c r="M91" s="24">
        <f>SUM(M87:M90)</f>
        <v>317243</v>
      </c>
      <c r="N91" s="24">
        <f t="shared" ref="N91:O91" si="8">SUM(N87:N90)</f>
        <v>115200</v>
      </c>
      <c r="O91" s="24">
        <f t="shared" si="8"/>
        <v>432443</v>
      </c>
    </row>
    <row r="92" spans="1:15" ht="22.5" customHeight="1" thickBot="1" x14ac:dyDescent="0.3">
      <c r="A92" s="150" t="s">
        <v>18</v>
      </c>
      <c r="B92" s="151"/>
      <c r="C92" s="151"/>
      <c r="D92" s="151"/>
      <c r="E92" s="151"/>
      <c r="F92" s="151"/>
      <c r="G92" s="152"/>
      <c r="H92" s="25"/>
      <c r="I92" s="25"/>
      <c r="J92" s="11"/>
      <c r="K92" s="11"/>
      <c r="L92" s="11"/>
      <c r="M92" s="11">
        <v>0</v>
      </c>
      <c r="N92" s="11">
        <f>-0.1*N91</f>
        <v>-11520</v>
      </c>
      <c r="O92" s="12">
        <f>SUM(N92:N92)</f>
        <v>-11520</v>
      </c>
    </row>
    <row r="93" spans="1:15" ht="20.25" customHeight="1" thickBot="1" x14ac:dyDescent="0.3">
      <c r="A93" s="146" t="s">
        <v>21</v>
      </c>
      <c r="B93" s="147"/>
      <c r="C93" s="147"/>
      <c r="D93" s="147"/>
      <c r="E93" s="147"/>
      <c r="F93" s="147"/>
      <c r="G93" s="148"/>
      <c r="H93" s="26"/>
      <c r="I93" s="26"/>
      <c r="J93" s="11"/>
      <c r="K93" s="11"/>
      <c r="L93" s="11"/>
      <c r="M93" s="11">
        <f>SUM(M91:M92)</f>
        <v>317243</v>
      </c>
      <c r="N93" s="11">
        <f>SUM(N91:N92)</f>
        <v>103680</v>
      </c>
      <c r="O93" s="11">
        <f>SUM(O91:O92)</f>
        <v>420923</v>
      </c>
    </row>
    <row r="94" spans="1:15" x14ac:dyDescent="0.25">
      <c r="A94" s="27"/>
      <c r="B94" s="27"/>
      <c r="C94" s="27"/>
      <c r="D94" s="27"/>
      <c r="E94" s="27"/>
      <c r="F94" s="27"/>
      <c r="G94" s="27"/>
      <c r="H94" s="17"/>
      <c r="I94" s="17"/>
      <c r="J94" s="28"/>
      <c r="K94" s="28"/>
      <c r="L94" s="28"/>
      <c r="M94" s="28"/>
      <c r="N94" s="28"/>
      <c r="O94" s="29"/>
    </row>
    <row r="95" spans="1:15" ht="15.75" thickBot="1" x14ac:dyDescent="0.3">
      <c r="A95" s="27"/>
      <c r="B95" s="27"/>
      <c r="C95" s="27"/>
      <c r="D95" s="27"/>
      <c r="E95" s="27"/>
      <c r="F95" s="27"/>
      <c r="G95" s="27"/>
      <c r="H95" s="17"/>
      <c r="I95" s="17"/>
      <c r="J95" s="28"/>
      <c r="K95" s="28"/>
      <c r="L95" s="28"/>
      <c r="M95" s="28"/>
      <c r="N95" s="28"/>
      <c r="O95" s="29"/>
    </row>
    <row r="96" spans="1:15" ht="30.75" customHeight="1" thickBot="1" x14ac:dyDescent="0.3">
      <c r="A96" s="188" t="s">
        <v>24</v>
      </c>
      <c r="B96" s="188"/>
      <c r="C96" s="188"/>
      <c r="D96" s="188" t="s">
        <v>77</v>
      </c>
      <c r="E96" s="188"/>
      <c r="F96" s="188" t="s">
        <v>70</v>
      </c>
      <c r="G96" s="188"/>
      <c r="H96" s="17"/>
      <c r="I96" s="17"/>
      <c r="J96" s="140" t="s">
        <v>183</v>
      </c>
      <c r="K96" s="141"/>
      <c r="L96" s="141"/>
      <c r="M96" s="141"/>
      <c r="N96" s="141"/>
      <c r="O96" s="142"/>
    </row>
    <row r="97" spans="1:15" ht="39" customHeight="1" thickBot="1" x14ac:dyDescent="0.3">
      <c r="A97" s="218" t="s">
        <v>50</v>
      </c>
      <c r="B97" s="218"/>
      <c r="C97" s="218"/>
      <c r="D97" s="200">
        <v>8000000</v>
      </c>
      <c r="E97" s="201"/>
      <c r="F97" s="202">
        <f>O93+O80+O60+O48</f>
        <v>1556227</v>
      </c>
      <c r="G97" s="202"/>
      <c r="H97" s="17"/>
      <c r="I97" s="17"/>
      <c r="J97" s="107" t="s">
        <v>163</v>
      </c>
      <c r="K97" s="108" t="s">
        <v>164</v>
      </c>
      <c r="L97" s="109" t="s">
        <v>165</v>
      </c>
      <c r="M97" s="109" t="s">
        <v>166</v>
      </c>
      <c r="N97" s="110" t="s">
        <v>167</v>
      </c>
      <c r="O97" s="111" t="s">
        <v>21</v>
      </c>
    </row>
    <row r="98" spans="1:15" ht="20.100000000000001" customHeight="1" thickBot="1" x14ac:dyDescent="0.3">
      <c r="A98" s="218" t="s">
        <v>25</v>
      </c>
      <c r="B98" s="218"/>
      <c r="C98" s="218"/>
      <c r="D98" s="203"/>
      <c r="E98" s="203"/>
      <c r="F98" s="202">
        <f>JULIO!F101+AGOSTO!F101+SEPTIEMBRE!F101</f>
        <v>10</v>
      </c>
      <c r="G98" s="177"/>
      <c r="H98" s="17"/>
      <c r="I98" s="17"/>
      <c r="J98" s="112" t="s">
        <v>67</v>
      </c>
      <c r="K98" s="113">
        <f>L46</f>
        <v>125000</v>
      </c>
      <c r="L98" s="113">
        <f>L91</f>
        <v>23500</v>
      </c>
      <c r="M98" s="113">
        <f>L78</f>
        <v>269500</v>
      </c>
      <c r="N98" s="114">
        <f>L58</f>
        <v>44098.54</v>
      </c>
      <c r="O98" s="115">
        <f>SUM(K98:N98)</f>
        <v>462098.54</v>
      </c>
    </row>
    <row r="99" spans="1:15" ht="20.100000000000001" customHeight="1" thickBot="1" x14ac:dyDescent="0.3">
      <c r="A99" s="197" t="s">
        <v>26</v>
      </c>
      <c r="B99" s="198"/>
      <c r="C99" s="199"/>
      <c r="D99" s="212"/>
      <c r="E99" s="213"/>
      <c r="F99" s="202">
        <f>JULIO!F102+AGOSTO!F102+SEPTIEMBRE!F102</f>
        <v>38</v>
      </c>
      <c r="G99" s="177"/>
      <c r="H99" s="17"/>
      <c r="I99" s="17"/>
      <c r="J99" s="116" t="s">
        <v>168</v>
      </c>
      <c r="K99" s="117">
        <f>K46</f>
        <v>55000</v>
      </c>
      <c r="L99" s="113">
        <f>K91</f>
        <v>19200</v>
      </c>
      <c r="M99" s="117">
        <f>K78</f>
        <v>96400</v>
      </c>
      <c r="N99" s="118">
        <f>K58</f>
        <v>15100</v>
      </c>
      <c r="O99" s="119">
        <f t="shared" ref="O99:O101" si="9">SUM(K99:N99)</f>
        <v>185700</v>
      </c>
    </row>
    <row r="100" spans="1:15" ht="20.100000000000001" customHeight="1" thickBot="1" x14ac:dyDescent="0.3">
      <c r="A100" s="218" t="s">
        <v>27</v>
      </c>
      <c r="B100" s="218"/>
      <c r="C100" s="218"/>
      <c r="D100" s="207"/>
      <c r="E100" s="207"/>
      <c r="F100" s="202">
        <f>JULIO!F103+AGOSTO!F103+SEPTIEMBRE!F103</f>
        <v>143</v>
      </c>
      <c r="G100" s="177"/>
      <c r="H100" s="17"/>
      <c r="I100" s="17"/>
      <c r="J100" s="120" t="s">
        <v>169</v>
      </c>
      <c r="K100" s="121">
        <f>O48</f>
        <v>758484</v>
      </c>
      <c r="L100" s="121">
        <f>O93</f>
        <v>420923</v>
      </c>
      <c r="M100" s="121">
        <f>O80</f>
        <v>273120</v>
      </c>
      <c r="N100" s="122">
        <f>O60</f>
        <v>103700</v>
      </c>
      <c r="O100" s="123">
        <f>SUM(K100:N100)</f>
        <v>1556227</v>
      </c>
    </row>
    <row r="101" spans="1:15" ht="20.100000000000001" customHeight="1" thickBot="1" x14ac:dyDescent="0.3">
      <c r="A101" s="218" t="s">
        <v>38</v>
      </c>
      <c r="B101" s="218"/>
      <c r="C101" s="218"/>
      <c r="D101" s="207"/>
      <c r="E101" s="207"/>
      <c r="F101" s="202">
        <f>JULIO!F104+AGOSTO!F104+SEPTIEMBRE!F104</f>
        <v>552</v>
      </c>
      <c r="G101" s="177"/>
      <c r="H101" s="28"/>
      <c r="I101" s="28"/>
      <c r="J101" s="124" t="s">
        <v>21</v>
      </c>
      <c r="K101" s="125">
        <f>SUM(K98:K100)</f>
        <v>938484</v>
      </c>
      <c r="L101" s="125">
        <f t="shared" ref="L101:N101" si="10">SUM(L98:L100)</f>
        <v>463623</v>
      </c>
      <c r="M101" s="125">
        <f t="shared" si="10"/>
        <v>639020</v>
      </c>
      <c r="N101" s="126">
        <f t="shared" si="10"/>
        <v>162898.54</v>
      </c>
      <c r="O101" s="127">
        <f t="shared" si="9"/>
        <v>2204025.54</v>
      </c>
    </row>
    <row r="102" spans="1:15" ht="20.100000000000001" customHeight="1" thickBot="1" x14ac:dyDescent="0.3">
      <c r="A102" s="220" t="s">
        <v>28</v>
      </c>
      <c r="B102" s="220"/>
      <c r="C102" s="220"/>
      <c r="D102" s="211"/>
      <c r="E102" s="211"/>
      <c r="F102" s="202">
        <f>M93+M80+M60+M48</f>
        <v>1129087</v>
      </c>
      <c r="G102" s="177"/>
      <c r="H102" s="28"/>
      <c r="I102" s="28"/>
    </row>
    <row r="103" spans="1:15" ht="20.100000000000001" customHeight="1" thickBot="1" x14ac:dyDescent="0.3">
      <c r="A103" s="220" t="s">
        <v>29</v>
      </c>
      <c r="B103" s="220"/>
      <c r="C103" s="220"/>
      <c r="D103" s="211"/>
      <c r="E103" s="211"/>
      <c r="F103" s="202">
        <f>N91+N78+N58+N46</f>
        <v>474600</v>
      </c>
      <c r="G103" s="177"/>
      <c r="H103" s="28"/>
      <c r="I103" s="28"/>
      <c r="J103" s="143" t="s">
        <v>184</v>
      </c>
      <c r="K103" s="144"/>
      <c r="L103" s="144"/>
      <c r="M103" s="144"/>
      <c r="N103" s="144"/>
      <c r="O103" s="145"/>
    </row>
    <row r="104" spans="1:15" ht="20.100000000000001" customHeight="1" thickBot="1" x14ac:dyDescent="0.3">
      <c r="A104" s="220" t="s">
        <v>30</v>
      </c>
      <c r="B104" s="220"/>
      <c r="C104" s="220"/>
      <c r="D104" s="211"/>
      <c r="E104" s="211"/>
      <c r="F104" s="202">
        <f>N92+N79+N59+N47</f>
        <v>-47460</v>
      </c>
      <c r="G104" s="177"/>
      <c r="H104" s="28"/>
      <c r="I104" s="28"/>
      <c r="J104" s="107" t="s">
        <v>163</v>
      </c>
      <c r="K104" s="108" t="s">
        <v>164</v>
      </c>
      <c r="L104" s="109" t="s">
        <v>165</v>
      </c>
      <c r="M104" s="109" t="s">
        <v>166</v>
      </c>
      <c r="N104" s="110" t="s">
        <v>167</v>
      </c>
      <c r="O104" s="111" t="s">
        <v>21</v>
      </c>
    </row>
    <row r="105" spans="1:15" ht="20.100000000000001" customHeight="1" thickBot="1" x14ac:dyDescent="0.3">
      <c r="A105" s="219" t="s">
        <v>64</v>
      </c>
      <c r="B105" s="219"/>
      <c r="C105" s="219"/>
      <c r="D105" s="217">
        <f>+D102+D103+D104</f>
        <v>0</v>
      </c>
      <c r="E105" s="217"/>
      <c r="F105" s="217">
        <f>SUM(F102:G104)</f>
        <v>1556227</v>
      </c>
      <c r="G105" s="217"/>
      <c r="H105" s="28"/>
      <c r="I105" s="28"/>
      <c r="J105" s="128" t="s">
        <v>25</v>
      </c>
      <c r="K105" s="129">
        <f>A37+A39+A41+A43</f>
        <v>9</v>
      </c>
      <c r="L105" s="130">
        <v>0</v>
      </c>
      <c r="M105" s="130">
        <v>0</v>
      </c>
      <c r="N105" s="131">
        <v>0</v>
      </c>
      <c r="O105" s="132">
        <f t="shared" ref="O105:O110" si="11">SUM(K105:N105)</f>
        <v>9</v>
      </c>
    </row>
    <row r="106" spans="1:15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33" t="s">
        <v>171</v>
      </c>
      <c r="K106" s="134">
        <f>A46</f>
        <v>10</v>
      </c>
      <c r="L106" s="130">
        <f>A91</f>
        <v>6</v>
      </c>
      <c r="M106" s="135">
        <f>A78</f>
        <v>18</v>
      </c>
      <c r="N106" s="136">
        <f>A58</f>
        <v>3</v>
      </c>
      <c r="O106" s="132">
        <f t="shared" si="11"/>
        <v>37</v>
      </c>
    </row>
    <row r="107" spans="1:15" ht="29.25" x14ac:dyDescent="0.25">
      <c r="A107" s="1"/>
      <c r="B107" s="1" t="s">
        <v>185</v>
      </c>
      <c r="C107" s="1"/>
      <c r="D107" s="1"/>
      <c r="E107" s="1" t="s">
        <v>186</v>
      </c>
      <c r="F107" s="32"/>
      <c r="G107" s="1"/>
      <c r="H107" s="1"/>
      <c r="I107" s="1"/>
      <c r="J107" s="120" t="s">
        <v>172</v>
      </c>
      <c r="K107" s="134">
        <f>H46+I46</f>
        <v>98</v>
      </c>
      <c r="L107" s="130">
        <f>H91+I91</f>
        <v>25</v>
      </c>
      <c r="M107" s="135">
        <f>H78+I78</f>
        <v>0</v>
      </c>
      <c r="N107" s="136">
        <f>H58+I58</f>
        <v>20</v>
      </c>
      <c r="O107" s="132">
        <f t="shared" si="11"/>
        <v>143</v>
      </c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20" t="s">
        <v>173</v>
      </c>
      <c r="K108" s="134">
        <f>G46</f>
        <v>96</v>
      </c>
      <c r="L108" s="130">
        <f>G91</f>
        <v>96</v>
      </c>
      <c r="M108" s="135">
        <f>G78</f>
        <v>288</v>
      </c>
      <c r="N108" s="136">
        <f>G58</f>
        <v>72</v>
      </c>
      <c r="O108" s="132">
        <f t="shared" si="11"/>
        <v>552</v>
      </c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20" t="s">
        <v>174</v>
      </c>
      <c r="K109" s="137">
        <f>M46</f>
        <v>641844</v>
      </c>
      <c r="L109" s="130">
        <f>M93</f>
        <v>317243</v>
      </c>
      <c r="M109" s="135">
        <f>M78</f>
        <v>150000</v>
      </c>
      <c r="N109" s="118">
        <f>M60</f>
        <v>20000</v>
      </c>
      <c r="O109" s="132">
        <f t="shared" si="11"/>
        <v>1129087</v>
      </c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20" t="s">
        <v>175</v>
      </c>
      <c r="K110" s="138">
        <f>N48</f>
        <v>116640</v>
      </c>
      <c r="L110" s="121">
        <f>N93</f>
        <v>103680</v>
      </c>
      <c r="M110" s="121">
        <f>N80</f>
        <v>123120</v>
      </c>
      <c r="N110" s="122">
        <f>N60</f>
        <v>83700</v>
      </c>
      <c r="O110" s="132">
        <f t="shared" si="11"/>
        <v>427140</v>
      </c>
    </row>
    <row r="111" spans="1:15" ht="15.75" thickBo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24" t="s">
        <v>21</v>
      </c>
      <c r="K111" s="139">
        <f>K109+K110</f>
        <v>758484</v>
      </c>
      <c r="L111" s="125">
        <f>L109+L110</f>
        <v>420923</v>
      </c>
      <c r="M111" s="125">
        <f t="shared" ref="M111:O111" si="12">M109+M110</f>
        <v>273120</v>
      </c>
      <c r="N111" s="125">
        <f t="shared" si="12"/>
        <v>103700</v>
      </c>
      <c r="O111" s="125">
        <f t="shared" si="12"/>
        <v>1556227</v>
      </c>
    </row>
    <row r="112" spans="1:15" x14ac:dyDescent="0.25">
      <c r="A112" s="1"/>
      <c r="B112" s="1" t="s">
        <v>187</v>
      </c>
      <c r="C112" s="1"/>
      <c r="D112" s="1"/>
      <c r="E112" s="1" t="s">
        <v>188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 t="s">
        <v>189</v>
      </c>
      <c r="C113" s="1"/>
      <c r="D113" s="1"/>
      <c r="E113" s="1" t="s">
        <v>190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</sheetData>
  <mergeCells count="112">
    <mergeCell ref="J96:O96"/>
    <mergeCell ref="J103:O103"/>
    <mergeCell ref="B58:F58"/>
    <mergeCell ref="A59:G59"/>
    <mergeCell ref="A60:G60"/>
    <mergeCell ref="B46:F46"/>
    <mergeCell ref="A48:G48"/>
    <mergeCell ref="D63:D65"/>
    <mergeCell ref="E63:E65"/>
    <mergeCell ref="F63:F65"/>
    <mergeCell ref="G63:G65"/>
    <mergeCell ref="B78:F78"/>
    <mergeCell ref="A79:G79"/>
    <mergeCell ref="A80:G80"/>
    <mergeCell ref="A96:C96"/>
    <mergeCell ref="D96:E96"/>
    <mergeCell ref="F96:G96"/>
    <mergeCell ref="A84:A86"/>
    <mergeCell ref="B84:C85"/>
    <mergeCell ref="D84:D86"/>
    <mergeCell ref="E84:E86"/>
    <mergeCell ref="F84:F86"/>
    <mergeCell ref="G84:G86"/>
    <mergeCell ref="B91:F91"/>
    <mergeCell ref="E33:E35"/>
    <mergeCell ref="D33:D35"/>
    <mergeCell ref="B33:C34"/>
    <mergeCell ref="N84:N86"/>
    <mergeCell ref="O84:O86"/>
    <mergeCell ref="H85:H86"/>
    <mergeCell ref="I85:I86"/>
    <mergeCell ref="A97:C97"/>
    <mergeCell ref="D97:E97"/>
    <mergeCell ref="F97:G97"/>
    <mergeCell ref="A83:M83"/>
    <mergeCell ref="H84:I84"/>
    <mergeCell ref="J84:J86"/>
    <mergeCell ref="M84:M86"/>
    <mergeCell ref="H63:I63"/>
    <mergeCell ref="J63:J65"/>
    <mergeCell ref="M63:M65"/>
    <mergeCell ref="N63:N65"/>
    <mergeCell ref="O63:O65"/>
    <mergeCell ref="H64:H65"/>
    <mergeCell ref="I64:I65"/>
    <mergeCell ref="A62:M62"/>
    <mergeCell ref="A63:A65"/>
    <mergeCell ref="B63:C64"/>
    <mergeCell ref="A104:C104"/>
    <mergeCell ref="D104:E104"/>
    <mergeCell ref="F104:G104"/>
    <mergeCell ref="A105:C105"/>
    <mergeCell ref="D105:E105"/>
    <mergeCell ref="F105:G105"/>
    <mergeCell ref="D98:E98"/>
    <mergeCell ref="F98:G98"/>
    <mergeCell ref="A99:C99"/>
    <mergeCell ref="D99:E99"/>
    <mergeCell ref="F99:G99"/>
    <mergeCell ref="A102:C102"/>
    <mergeCell ref="D102:E102"/>
    <mergeCell ref="F102:G102"/>
    <mergeCell ref="A103:C103"/>
    <mergeCell ref="D103:E103"/>
    <mergeCell ref="F103:G103"/>
    <mergeCell ref="A101:C101"/>
    <mergeCell ref="D101:E101"/>
    <mergeCell ref="F101:G101"/>
    <mergeCell ref="A100:C100"/>
    <mergeCell ref="D100:E100"/>
    <mergeCell ref="F100:G100"/>
    <mergeCell ref="A98:C98"/>
    <mergeCell ref="A92:G92"/>
    <mergeCell ref="A93:G93"/>
    <mergeCell ref="M52:M54"/>
    <mergeCell ref="N52:N54"/>
    <mergeCell ref="O52:O54"/>
    <mergeCell ref="H53:H54"/>
    <mergeCell ref="I53:I54"/>
    <mergeCell ref="A51:M51"/>
    <mergeCell ref="B52:C53"/>
    <mergeCell ref="D52:D54"/>
    <mergeCell ref="E52:E54"/>
    <mergeCell ref="F52:F54"/>
    <mergeCell ref="G52:G54"/>
    <mergeCell ref="A52:A54"/>
    <mergeCell ref="H52:I52"/>
    <mergeCell ref="J52:J54"/>
    <mergeCell ref="A33:A35"/>
    <mergeCell ref="J33:J35"/>
    <mergeCell ref="A47:G47"/>
    <mergeCell ref="A32:O32"/>
    <mergeCell ref="A17:O17"/>
    <mergeCell ref="A20:O20"/>
    <mergeCell ref="A1:O1"/>
    <mergeCell ref="A3:O3"/>
    <mergeCell ref="A4:O4"/>
    <mergeCell ref="A6:O6"/>
    <mergeCell ref="A18:F18"/>
    <mergeCell ref="A13:N13"/>
    <mergeCell ref="A11:N11"/>
    <mergeCell ref="A8:N9"/>
    <mergeCell ref="A14:C14"/>
    <mergeCell ref="A23:O23"/>
    <mergeCell ref="A25:O25"/>
    <mergeCell ref="A30:O30"/>
    <mergeCell ref="O33:O35"/>
    <mergeCell ref="N33:N35"/>
    <mergeCell ref="M33:M35"/>
    <mergeCell ref="H33:I33"/>
    <mergeCell ref="G33:G35"/>
    <mergeCell ref="F33:F35"/>
  </mergeCells>
  <conditionalFormatting sqref="K98:N10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{B43811C5-D440-4AA1-A66C-BBECD47FACB3}</x14:id>
        </ext>
      </extLst>
    </cfRule>
  </conditionalFormatting>
  <conditionalFormatting sqref="K105:N11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{87534274-892C-497E-8239-E1AC355EC9A7}</x14:id>
        </ext>
      </extLst>
    </cfRule>
  </conditionalFormatting>
  <conditionalFormatting sqref="K111:O1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58" fitToHeight="0" orientation="landscape" r:id="rId1"/>
  <rowBreaks count="3" manualBreakCount="3">
    <brk id="49" max="15" man="1"/>
    <brk id="60" max="15" man="1"/>
    <brk id="81" max="1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3811C5-D440-4AA1-A66C-BBECD47FACB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K98:N100</xm:sqref>
        </x14:conditionalFormatting>
        <x14:conditionalFormatting xmlns:xm="http://schemas.microsoft.com/office/excel/2006/main">
          <x14:cfRule type="dataBar" id="{87534274-892C-497E-8239-E1AC355EC9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K105:N110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JULIO</vt:lpstr>
      <vt:lpstr>AGOSTO</vt:lpstr>
      <vt:lpstr>SEPTIEMBRE</vt:lpstr>
      <vt:lpstr>JULIO-SEPT.</vt:lpstr>
      <vt:lpstr>'JULIO-SEPT.'!Área_de_impresión</vt:lpstr>
      <vt:lpstr>'JULIO-SEPT.'!Títulos_a_imprimir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Terina Feliz</cp:lastModifiedBy>
  <cp:lastPrinted>2024-10-09T18:09:31Z</cp:lastPrinted>
  <dcterms:created xsi:type="dcterms:W3CDTF">2020-06-29T12:43:52Z</dcterms:created>
  <dcterms:modified xsi:type="dcterms:W3CDTF">2024-10-09T18:12:47Z</dcterms:modified>
</cp:coreProperties>
</file>