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. 2024 TERINA FELIZ\TRANSPARENCIA 2024\TRIMEST. ABRIL-JUNIO 24\"/>
    </mc:Choice>
  </mc:AlternateContent>
  <xr:revisionPtr revIDLastSave="0" documentId="13_ncr:1_{AAB8584E-D670-4AA9-86F8-1C1CB8974EE9}" xr6:coauthVersionLast="47" xr6:coauthVersionMax="47" xr10:uidLastSave="{00000000-0000-0000-0000-000000000000}"/>
  <bookViews>
    <workbookView xWindow="-120" yWindow="-120" windowWidth="29040" windowHeight="15720" xr2:uid="{08694ED3-43A7-4A2D-852E-1AF33E162585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9" i="1" l="1"/>
  <c r="M109" i="1"/>
  <c r="L109" i="1"/>
  <c r="K109" i="1"/>
  <c r="O109" i="1" s="1"/>
  <c r="N108" i="1"/>
  <c r="N110" i="1" s="1"/>
  <c r="M108" i="1"/>
  <c r="M110" i="1" s="1"/>
  <c r="L108" i="1"/>
  <c r="L110" i="1" s="1"/>
  <c r="K108" i="1"/>
  <c r="K110" i="1" s="1"/>
  <c r="N107" i="1"/>
  <c r="M107" i="1"/>
  <c r="L107" i="1"/>
  <c r="O107" i="1" s="1"/>
  <c r="K107" i="1"/>
  <c r="N106" i="1"/>
  <c r="M106" i="1"/>
  <c r="L106" i="1"/>
  <c r="K106" i="1"/>
  <c r="O106" i="1" s="1"/>
  <c r="N105" i="1"/>
  <c r="M105" i="1"/>
  <c r="L105" i="1"/>
  <c r="K105" i="1"/>
  <c r="O105" i="1" s="1"/>
  <c r="D105" i="1"/>
  <c r="N104" i="1"/>
  <c r="M104" i="1"/>
  <c r="L104" i="1"/>
  <c r="K104" i="1"/>
  <c r="O104" i="1" s="1"/>
  <c r="F101" i="1"/>
  <c r="F99" i="1"/>
  <c r="N98" i="1"/>
  <c r="M98" i="1"/>
  <c r="L98" i="1"/>
  <c r="K98" i="1"/>
  <c r="O98" i="1" s="1"/>
  <c r="F98" i="1"/>
  <c r="N97" i="1"/>
  <c r="M97" i="1"/>
  <c r="L97" i="1"/>
  <c r="K97" i="1"/>
  <c r="J90" i="1"/>
  <c r="H90" i="1"/>
  <c r="A90" i="1"/>
  <c r="O89" i="1"/>
  <c r="N89" i="1"/>
  <c r="M89" i="1"/>
  <c r="L89" i="1"/>
  <c r="K89" i="1"/>
  <c r="I89" i="1"/>
  <c r="H89" i="1"/>
  <c r="G89" i="1"/>
  <c r="N88" i="1"/>
  <c r="N90" i="1" s="1"/>
  <c r="M88" i="1"/>
  <c r="L88" i="1"/>
  <c r="K88" i="1"/>
  <c r="K90" i="1" s="1"/>
  <c r="I88" i="1"/>
  <c r="H88" i="1"/>
  <c r="G88" i="1"/>
  <c r="O87" i="1"/>
  <c r="N87" i="1"/>
  <c r="M87" i="1"/>
  <c r="L87" i="1"/>
  <c r="K87" i="1"/>
  <c r="I87" i="1"/>
  <c r="H87" i="1"/>
  <c r="G87" i="1"/>
  <c r="O86" i="1"/>
  <c r="N86" i="1"/>
  <c r="M86" i="1"/>
  <c r="M90" i="1" s="1"/>
  <c r="L86" i="1"/>
  <c r="L90" i="1" s="1"/>
  <c r="K86" i="1"/>
  <c r="I86" i="1"/>
  <c r="I90" i="1" s="1"/>
  <c r="H86" i="1"/>
  <c r="G86" i="1"/>
  <c r="G90" i="1" s="1"/>
  <c r="M78" i="1"/>
  <c r="J78" i="1"/>
  <c r="J80" i="1" s="1"/>
  <c r="O77" i="1"/>
  <c r="N77" i="1"/>
  <c r="M77" i="1"/>
  <c r="L77" i="1"/>
  <c r="K77" i="1"/>
  <c r="I77" i="1"/>
  <c r="H77" i="1"/>
  <c r="G77" i="1"/>
  <c r="A77" i="1"/>
  <c r="N76" i="1"/>
  <c r="O76" i="1" s="1"/>
  <c r="M76" i="1"/>
  <c r="L76" i="1"/>
  <c r="K76" i="1"/>
  <c r="I76" i="1"/>
  <c r="H76" i="1"/>
  <c r="G76" i="1"/>
  <c r="A76" i="1"/>
  <c r="O75" i="1"/>
  <c r="N75" i="1"/>
  <c r="M75" i="1"/>
  <c r="L75" i="1"/>
  <c r="K75" i="1"/>
  <c r="I75" i="1"/>
  <c r="H75" i="1"/>
  <c r="G75" i="1"/>
  <c r="A75" i="1"/>
  <c r="N74" i="1"/>
  <c r="M74" i="1"/>
  <c r="O74" i="1" s="1"/>
  <c r="L74" i="1"/>
  <c r="K74" i="1"/>
  <c r="I74" i="1"/>
  <c r="H74" i="1"/>
  <c r="G74" i="1"/>
  <c r="A74" i="1"/>
  <c r="O73" i="1"/>
  <c r="N73" i="1"/>
  <c r="M73" i="1"/>
  <c r="L73" i="1"/>
  <c r="K73" i="1"/>
  <c r="I73" i="1"/>
  <c r="H73" i="1"/>
  <c r="G73" i="1"/>
  <c r="A73" i="1"/>
  <c r="N72" i="1"/>
  <c r="M72" i="1"/>
  <c r="O72" i="1" s="1"/>
  <c r="L72" i="1"/>
  <c r="K72" i="1"/>
  <c r="I72" i="1"/>
  <c r="H72" i="1"/>
  <c r="G72" i="1"/>
  <c r="A72" i="1"/>
  <c r="O71" i="1"/>
  <c r="N71" i="1"/>
  <c r="M71" i="1"/>
  <c r="L71" i="1"/>
  <c r="K71" i="1"/>
  <c r="I71" i="1"/>
  <c r="H71" i="1"/>
  <c r="G71" i="1"/>
  <c r="A71" i="1"/>
  <c r="N70" i="1"/>
  <c r="M70" i="1"/>
  <c r="O70" i="1" s="1"/>
  <c r="L70" i="1"/>
  <c r="K70" i="1"/>
  <c r="I70" i="1"/>
  <c r="H70" i="1"/>
  <c r="G70" i="1"/>
  <c r="G78" i="1" s="1"/>
  <c r="A70" i="1"/>
  <c r="O69" i="1"/>
  <c r="N69" i="1"/>
  <c r="N78" i="1" s="1"/>
  <c r="M69" i="1"/>
  <c r="L69" i="1"/>
  <c r="L78" i="1" s="1"/>
  <c r="K69" i="1"/>
  <c r="K78" i="1" s="1"/>
  <c r="I69" i="1"/>
  <c r="I78" i="1" s="1"/>
  <c r="H69" i="1"/>
  <c r="H78" i="1" s="1"/>
  <c r="G69" i="1"/>
  <c r="A69" i="1"/>
  <c r="A78" i="1" s="1"/>
  <c r="O58" i="1"/>
  <c r="N58" i="1"/>
  <c r="M58" i="1"/>
  <c r="L58" i="1"/>
  <c r="K58" i="1"/>
  <c r="J58" i="1"/>
  <c r="I58" i="1"/>
  <c r="H58" i="1"/>
  <c r="G58" i="1"/>
  <c r="F58" i="1"/>
  <c r="B58" i="1"/>
  <c r="A58" i="1"/>
  <c r="O57" i="1"/>
  <c r="N57" i="1"/>
  <c r="M57" i="1"/>
  <c r="L57" i="1"/>
  <c r="K57" i="1"/>
  <c r="J57" i="1"/>
  <c r="J59" i="1" s="1"/>
  <c r="I57" i="1"/>
  <c r="H57" i="1"/>
  <c r="G57" i="1"/>
  <c r="F57" i="1"/>
  <c r="B57" i="1"/>
  <c r="A57" i="1"/>
  <c r="O56" i="1"/>
  <c r="N56" i="1"/>
  <c r="M56" i="1"/>
  <c r="L56" i="1"/>
  <c r="K56" i="1"/>
  <c r="I56" i="1"/>
  <c r="H56" i="1"/>
  <c r="G56" i="1"/>
  <c r="F56" i="1"/>
  <c r="B56" i="1"/>
  <c r="A56" i="1"/>
  <c r="O55" i="1"/>
  <c r="N55" i="1"/>
  <c r="M55" i="1"/>
  <c r="L55" i="1"/>
  <c r="K55" i="1"/>
  <c r="I55" i="1"/>
  <c r="H55" i="1"/>
  <c r="G55" i="1"/>
  <c r="O54" i="1"/>
  <c r="O59" i="1" s="1"/>
  <c r="N54" i="1"/>
  <c r="N59" i="1" s="1"/>
  <c r="M54" i="1"/>
  <c r="M59" i="1" s="1"/>
  <c r="M61" i="1" s="1"/>
  <c r="L54" i="1"/>
  <c r="L59" i="1" s="1"/>
  <c r="K54" i="1"/>
  <c r="K59" i="1" s="1"/>
  <c r="I54" i="1"/>
  <c r="I59" i="1" s="1"/>
  <c r="H54" i="1"/>
  <c r="H59" i="1" s="1"/>
  <c r="G54" i="1"/>
  <c r="G59" i="1" s="1"/>
  <c r="F54" i="1"/>
  <c r="B54" i="1"/>
  <c r="A54" i="1"/>
  <c r="A59" i="1" s="1"/>
  <c r="M45" i="1"/>
  <c r="J45" i="1"/>
  <c r="I45" i="1"/>
  <c r="R44" i="1"/>
  <c r="N44" i="1"/>
  <c r="O44" i="1" s="1"/>
  <c r="M44" i="1"/>
  <c r="L44" i="1"/>
  <c r="K44" i="1"/>
  <c r="I44" i="1"/>
  <c r="H44" i="1"/>
  <c r="G44" i="1"/>
  <c r="A44" i="1"/>
  <c r="O43" i="1"/>
  <c r="N43" i="1"/>
  <c r="M43" i="1"/>
  <c r="L43" i="1"/>
  <c r="K43" i="1"/>
  <c r="I43" i="1"/>
  <c r="H43" i="1"/>
  <c r="G43" i="1"/>
  <c r="A43" i="1"/>
  <c r="N42" i="1"/>
  <c r="O42" i="1" s="1"/>
  <c r="M42" i="1"/>
  <c r="L42" i="1"/>
  <c r="K42" i="1"/>
  <c r="I42" i="1"/>
  <c r="H42" i="1"/>
  <c r="G42" i="1"/>
  <c r="A42" i="1"/>
  <c r="O41" i="1"/>
  <c r="N41" i="1"/>
  <c r="M41" i="1"/>
  <c r="L41" i="1"/>
  <c r="K41" i="1"/>
  <c r="I41" i="1"/>
  <c r="H41" i="1"/>
  <c r="G41" i="1"/>
  <c r="A41" i="1"/>
  <c r="N40" i="1"/>
  <c r="O40" i="1" s="1"/>
  <c r="M40" i="1"/>
  <c r="L40" i="1"/>
  <c r="K40" i="1"/>
  <c r="I40" i="1"/>
  <c r="H40" i="1"/>
  <c r="G40" i="1"/>
  <c r="A40" i="1"/>
  <c r="O39" i="1"/>
  <c r="N39" i="1"/>
  <c r="M39" i="1"/>
  <c r="L39" i="1"/>
  <c r="K39" i="1"/>
  <c r="I39" i="1"/>
  <c r="H39" i="1"/>
  <c r="G39" i="1"/>
  <c r="A39" i="1"/>
  <c r="N38" i="1"/>
  <c r="O38" i="1" s="1"/>
  <c r="M38" i="1"/>
  <c r="L38" i="1"/>
  <c r="K38" i="1"/>
  <c r="I38" i="1"/>
  <c r="H38" i="1"/>
  <c r="G38" i="1"/>
  <c r="A38" i="1"/>
  <c r="O37" i="1"/>
  <c r="N37" i="1"/>
  <c r="M37" i="1"/>
  <c r="L37" i="1"/>
  <c r="K37" i="1"/>
  <c r="I37" i="1"/>
  <c r="H37" i="1"/>
  <c r="G37" i="1"/>
  <c r="A37" i="1"/>
  <c r="N36" i="1"/>
  <c r="N45" i="1" s="1"/>
  <c r="M36" i="1"/>
  <c r="O36" i="1" s="1"/>
  <c r="O45" i="1" s="1"/>
  <c r="L36" i="1"/>
  <c r="L45" i="1" s="1"/>
  <c r="K36" i="1"/>
  <c r="K45" i="1" s="1"/>
  <c r="I36" i="1"/>
  <c r="H36" i="1"/>
  <c r="H45" i="1" s="1"/>
  <c r="G36" i="1"/>
  <c r="G45" i="1" s="1"/>
  <c r="A36" i="1"/>
  <c r="A45" i="1" s="1"/>
  <c r="F103" i="1" l="1"/>
  <c r="N91" i="1"/>
  <c r="N79" i="1"/>
  <c r="O79" i="1" s="1"/>
  <c r="N46" i="1"/>
  <c r="O46" i="1" s="1"/>
  <c r="O47" i="1" s="1"/>
  <c r="K99" i="1" s="1"/>
  <c r="K100" i="1"/>
  <c r="O78" i="1"/>
  <c r="N100" i="1"/>
  <c r="M92" i="1"/>
  <c r="F102" i="1"/>
  <c r="N61" i="1"/>
  <c r="N60" i="1"/>
  <c r="O60" i="1" s="1"/>
  <c r="O61" i="1" s="1"/>
  <c r="N99" i="1" s="1"/>
  <c r="F100" i="1"/>
  <c r="O88" i="1"/>
  <c r="O90" i="1" s="1"/>
  <c r="J93" i="1"/>
  <c r="J94" i="1" s="1"/>
  <c r="O97" i="1"/>
  <c r="O108" i="1"/>
  <c r="O110" i="1" s="1"/>
  <c r="N47" i="1" l="1"/>
  <c r="O80" i="1"/>
  <c r="M99" i="1" s="1"/>
  <c r="M100" i="1" s="1"/>
  <c r="N80" i="1"/>
  <c r="F104" i="1"/>
  <c r="O91" i="1"/>
  <c r="O92" i="1" s="1"/>
  <c r="L99" i="1" s="1"/>
  <c r="F105" i="1"/>
  <c r="N92" i="1"/>
  <c r="L100" i="1" l="1"/>
  <c r="O99" i="1"/>
  <c r="F97" i="1" s="1"/>
  <c r="O100" i="1" l="1"/>
  <c r="K101" i="1" l="1"/>
  <c r="O101" i="1" s="1"/>
  <c r="N101" i="1"/>
  <c r="M101" i="1"/>
  <c r="L101" i="1"/>
</calcChain>
</file>

<file path=xl/sharedStrings.xml><?xml version="1.0" encoding="utf-8"?>
<sst xmlns="http://schemas.openxmlformats.org/spreadsheetml/2006/main" count="271" uniqueCount="131">
  <si>
    <t>CONSEJO NACIONAL DE INVESTIGACIONES AGROPECUARIAS Y FORESTALES (CONIAF)</t>
  </si>
  <si>
    <t>DIRECCIÓN EJECUTIVA</t>
  </si>
  <si>
    <t>DIVISIÓN DE PLANIFICACIÓN  Y  DESARROLLO</t>
  </si>
  <si>
    <t>PROGRAMACIÓN  DE ACTIVIDADES  PROYECTOS INVERSIÓN PÚBLICA</t>
  </si>
  <si>
    <t>ACTUALIZACIÓN PARA LA INNOVACIÓN TECNOLÓGICA Y COMPETITIVIDAD AGROALIMENTARIA Y  DE FOMENTO A LA EXPORTACIÓN EN LA REPÚBLICA DOMINICANA</t>
  </si>
  <si>
    <r>
      <rPr>
        <b/>
        <sz val="14"/>
        <rFont val="Cambria"/>
        <family val="1"/>
      </rPr>
      <t xml:space="preserve">Nombre del Proyecto: </t>
    </r>
    <r>
      <rPr>
        <sz val="14"/>
        <rFont val="Cambria"/>
        <family val="1"/>
      </rPr>
      <t xml:space="preserve"> Actualización para la Innovación Tecnológica y Competitividad Agroalimentaria en la Rep. Dominicana (Canasta Básica)</t>
    </r>
  </si>
  <si>
    <t>CÓDIGO SNIP: 14187</t>
  </si>
  <si>
    <t>Objetivos:</t>
  </si>
  <si>
    <r>
      <rPr>
        <b/>
        <sz val="11"/>
        <rFont val="Cambria"/>
        <family val="1"/>
      </rPr>
      <t>General:</t>
    </r>
    <r>
      <rPr>
        <sz val="11"/>
        <rFont val="Cambria"/>
        <family val="1"/>
      </rPr>
      <t xml:space="preserve"> ejecutar un programa de transferencia contínua a técnicos extensionistas para fortalecer el proceso de transferencia de tecnologías generadas y/o validadas para incrementar la </t>
    </r>
  </si>
  <si>
    <t>productividad, la competitividad y  el desarrollo de los territorios rurales.</t>
  </si>
  <si>
    <r>
      <rPr>
        <b/>
        <sz val="11"/>
        <rFont val="Cambria"/>
        <family val="1"/>
      </rPr>
      <t>Específico:</t>
    </r>
    <r>
      <rPr>
        <sz val="11"/>
        <rFont val="Cambria"/>
        <family val="1"/>
      </rPr>
      <t xml:space="preserve"> transferir tecnologías validadas y asistir técnicamente a técnicos extensionistas del sector agropecuario en todo el país en cuanto a la innovación en los rubros tanto de </t>
    </r>
  </si>
  <si>
    <t>exportación como de la canasta básica.</t>
  </si>
  <si>
    <r>
      <rPr>
        <b/>
        <sz val="11"/>
        <rFont val="Cambria"/>
        <family val="1"/>
      </rPr>
      <t>Descripción: s</t>
    </r>
    <r>
      <rPr>
        <sz val="11"/>
        <rFont val="Cambria"/>
        <family val="1"/>
      </rPr>
      <t>e describe como un proceso mediante el cual se fortalecen los conocimientos de los técnicos extensionistas del Sistema Nacional de Investigaciones Agropecuarias y Forestales.</t>
    </r>
  </si>
  <si>
    <t xml:space="preserve">Está vinculado con el objetivo específico de la END 3.3.4: “Fortalecer el sistema nacional de ciencia, tecnología e innovación para dar respuesta a las demandas económicas, sociales y culturales </t>
  </si>
  <si>
    <t>de la nación y propiciar la inserción en la sociedad y economía del conocimiento”.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</si>
  <si>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</si>
  <si>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</si>
  <si>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</si>
  <si>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</si>
  <si>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</si>
  <si>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</si>
  <si>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>HORAS TRANSFE-RENCIA</t>
  </si>
  <si>
    <t>TÉCNICOS BENEFICIADOS</t>
  </si>
  <si>
    <t>PRESUPUESTO TOTAL 2024 (RD$)</t>
  </si>
  <si>
    <t xml:space="preserve">COSTO LOGÍSTICO       </t>
  </si>
  <si>
    <t xml:space="preserve">COSTO FACILITADORES  </t>
  </si>
  <si>
    <t>COSTO TOTAL TALLER</t>
  </si>
  <si>
    <t>TECNICOS</t>
  </si>
  <si>
    <t xml:space="preserve"> FACILITADORES</t>
  </si>
  <si>
    <t>NOMBRE DE LA ACTIVIDAD</t>
  </si>
  <si>
    <t>HOMBRES</t>
  </si>
  <si>
    <t>MUJERES</t>
  </si>
  <si>
    <t>COMBUSTIBLE</t>
  </si>
  <si>
    <t>VIATICOS</t>
  </si>
  <si>
    <t>Miguel Angel Rodriguez</t>
  </si>
  <si>
    <r>
      <t xml:space="preserve">Transferencia Tecnológica en el cultivo de </t>
    </r>
    <r>
      <rPr>
        <b/>
        <sz val="11"/>
        <rFont val="Cambria"/>
        <family val="1"/>
      </rPr>
      <t>PLÁTANO</t>
    </r>
  </si>
  <si>
    <t>Victor Payano/Maldané Cuello</t>
  </si>
  <si>
    <t>ABRIL-JUNIO</t>
  </si>
  <si>
    <t>Tamayo y Galvan/Neyba, Barahona</t>
  </si>
  <si>
    <t>Benjamin Toral</t>
  </si>
  <si>
    <r>
      <t xml:space="preserve">Transferencia Tecnológica en el cultivo de </t>
    </r>
    <r>
      <rPr>
        <b/>
        <sz val="11"/>
        <rFont val="Cambria"/>
        <family val="1"/>
      </rPr>
      <t>CAFÉ</t>
    </r>
  </si>
  <si>
    <t>Polo/Hondo Valle</t>
  </si>
  <si>
    <t>Salomòn Sosa Nata</t>
  </si>
  <si>
    <r>
      <t xml:space="preserve">Transferencia Tecnológica en el cultivo de </t>
    </r>
    <r>
      <rPr>
        <b/>
        <sz val="11"/>
        <rFont val="Cambria"/>
        <family val="1"/>
      </rPr>
      <t>AGUACATE</t>
    </r>
  </si>
  <si>
    <t>Hondo Valle, Elias Pina</t>
  </si>
  <si>
    <t>Victor Landa</t>
  </si>
  <si>
    <r>
      <t xml:space="preserve">Transferencia Tecnológica en el cultivo de </t>
    </r>
    <r>
      <rPr>
        <b/>
        <sz val="11"/>
        <rFont val="Cambria"/>
        <family val="1"/>
      </rPr>
      <t>BATATA</t>
    </r>
  </si>
  <si>
    <t>Victor landa</t>
  </si>
  <si>
    <t>Instalación dos parcelas de batata</t>
  </si>
  <si>
    <t xml:space="preserve">Instalación dos parcelas de plátano </t>
  </si>
  <si>
    <t>Instalación dos parcelas de Café</t>
  </si>
  <si>
    <t>Juan Cedano</t>
  </si>
  <si>
    <r>
      <t xml:space="preserve">Transferencia Tecnológica en el cultivo de </t>
    </r>
    <r>
      <rPr>
        <b/>
        <sz val="11"/>
        <rFont val="Cambria"/>
        <family val="1"/>
      </rPr>
      <t>GUANDUL</t>
    </r>
  </si>
  <si>
    <t>Instalación dos parcelas de guandul</t>
  </si>
  <si>
    <t>SUB-TOTAL</t>
  </si>
  <si>
    <t>Legislación  ISR (10% sobre costo  facilitadores)</t>
  </si>
  <si>
    <t xml:space="preserve">TOTAL </t>
  </si>
  <si>
    <t>DEPARTAMENTO DE  PROTECCION AL MEDIO AMBIENTE Y RECURSOS NATURALES</t>
  </si>
  <si>
    <r>
      <t xml:space="preserve">Transferencia Tecnológica en el cultivo de </t>
    </r>
    <r>
      <rPr>
        <b/>
        <sz val="11"/>
        <rFont val="Cambria"/>
        <family val="1"/>
      </rPr>
      <t>ARROZ</t>
    </r>
  </si>
  <si>
    <t>José A. Nova</t>
  </si>
  <si>
    <t>Juan Valdez</t>
  </si>
  <si>
    <r>
      <t xml:space="preserve"> Instalacion 2dA PARCELA DE Transferencia Tecnológica en el cultivo de </t>
    </r>
    <r>
      <rPr>
        <b/>
        <sz val="11"/>
        <rFont val="Cambria"/>
        <family val="1"/>
      </rPr>
      <t>BATATA</t>
    </r>
  </si>
  <si>
    <t>Baigua, San Rafel del Yuma</t>
  </si>
  <si>
    <r>
      <t xml:space="preserve">Transferencia Tecnológica en el cultivo de </t>
    </r>
    <r>
      <rPr>
        <b/>
        <sz val="11"/>
        <rFont val="Cambria"/>
        <family val="1"/>
      </rPr>
      <t>CACAO</t>
    </r>
  </si>
  <si>
    <r>
      <t>Transferencia Tecnologica en</t>
    </r>
    <r>
      <rPr>
        <sz val="12"/>
        <rFont val="Cambria"/>
        <family val="1"/>
      </rPr>
      <t xml:space="preserve"> </t>
    </r>
    <r>
      <rPr>
        <b/>
        <sz val="12"/>
        <rFont val="Cambria"/>
        <family val="1"/>
      </rPr>
      <t>Invernaderos</t>
    </r>
  </si>
  <si>
    <t>TOTAL</t>
  </si>
  <si>
    <t xml:space="preserve">DEPARTAMENTO DE REDUCCIÓN DE LA POBREZA RURAL </t>
  </si>
  <si>
    <t xml:space="preserve">HORAS </t>
  </si>
  <si>
    <t xml:space="preserve">COSTO TOTAL </t>
  </si>
  <si>
    <t>Atiles Peguero</t>
  </si>
  <si>
    <t>Seguimiento parcela de Yuca</t>
  </si>
  <si>
    <t xml:space="preserve"> César Montero y Bienvenido Carvajal</t>
  </si>
  <si>
    <t>Azua</t>
  </si>
  <si>
    <t>Julio De Oleo</t>
  </si>
  <si>
    <t>Seguimiento a parcela de pasto</t>
  </si>
  <si>
    <t>Santiago Rodriguez</t>
  </si>
  <si>
    <t>Seguimiento a parcela de Leche y carne</t>
  </si>
  <si>
    <t>Bahoruco</t>
  </si>
  <si>
    <t>Salomón Sosa</t>
  </si>
  <si>
    <t>Seguimiento a parcelas de Mango</t>
  </si>
  <si>
    <t>Seguimiento a parcela de Aguacate</t>
  </si>
  <si>
    <t>Paraiso/ Barahona</t>
  </si>
  <si>
    <t xml:space="preserve">Seguimiento a parcela de pasto </t>
  </si>
  <si>
    <t>Las Matas/ San Juan</t>
  </si>
  <si>
    <t>Seguimiento a parcela de Mango</t>
  </si>
  <si>
    <t>Pedernales</t>
  </si>
  <si>
    <t>Transferencia de tecnologías en yuca</t>
  </si>
  <si>
    <t>Dajabón</t>
  </si>
  <si>
    <t>DEPARTAMENTO DE ACCESO A LAS CIENCIAS MODERNAS</t>
  </si>
  <si>
    <t>VIATICO</t>
  </si>
  <si>
    <t>Johuan Santos Y Alexis Peguero</t>
  </si>
  <si>
    <t>Un  viaje seguimiento a parcela demostrativa BERENJENA (vegetales orientales)</t>
  </si>
  <si>
    <t>José Cepeda</t>
  </si>
  <si>
    <t>La Vega</t>
  </si>
  <si>
    <r>
      <t xml:space="preserve">Transferencia Tecnológica en el cultivo de </t>
    </r>
    <r>
      <rPr>
        <b/>
        <sz val="11"/>
        <rFont val="Cambria"/>
        <family val="1"/>
      </rPr>
      <t>HABICHUELAS</t>
    </r>
  </si>
  <si>
    <r>
      <t xml:space="preserve">Transferencia Tecnológica en el cultivo de </t>
    </r>
    <r>
      <rPr>
        <b/>
        <sz val="11"/>
        <rFont val="Cambria"/>
        <family val="1"/>
      </rPr>
      <t>MAIZ</t>
    </r>
  </si>
  <si>
    <t>c</t>
  </si>
  <si>
    <t xml:space="preserve"> </t>
  </si>
  <si>
    <t xml:space="preserve">RESUMEN PROGRAMACIÓN </t>
  </si>
  <si>
    <t>META AÑO 2024</t>
  </si>
  <si>
    <t>DPTO</t>
  </si>
  <si>
    <t>Agric. Competitiva</t>
  </si>
  <si>
    <t>Ciencias Modernas</t>
  </si>
  <si>
    <t>Podresza Rural</t>
  </si>
  <si>
    <t>Medio Amb. Y Rec. Nat.</t>
  </si>
  <si>
    <t xml:space="preserve">PRESUPUESTO TOTAL </t>
  </si>
  <si>
    <t>TRANSFERENCIAS</t>
  </si>
  <si>
    <t>COMBUST.</t>
  </si>
  <si>
    <t>VISITA E INSTLACION PARCELAS DE VALIDACIÓN</t>
  </si>
  <si>
    <t>PROYECTOS</t>
  </si>
  <si>
    <t>TECNICOS BENEFICIADOS</t>
  </si>
  <si>
    <t>HORAS DE TRANSFERENCIA</t>
  </si>
  <si>
    <t xml:space="preserve">COSTO LOGÍSTICO         (RD$) </t>
  </si>
  <si>
    <t xml:space="preserve">COSTO FACILITADORES (RD$) </t>
  </si>
  <si>
    <t>OTROS COSTOS (Ley ISR)</t>
  </si>
  <si>
    <t xml:space="preserve">COSTO TOTAL      (RD$) </t>
  </si>
  <si>
    <t>SEGUIMIENTO</t>
  </si>
  <si>
    <t>BENEFICIARIOS</t>
  </si>
  <si>
    <t>HORAS/ACTV.</t>
  </si>
  <si>
    <t>COSTO LOG.</t>
  </si>
  <si>
    <t>Preparado por:</t>
  </si>
  <si>
    <t>Aprobado por:</t>
  </si>
  <si>
    <t xml:space="preserve"> COSTOFACIL.</t>
  </si>
  <si>
    <t>Ing. Carlos Ml. Sanquintin Beras</t>
  </si>
  <si>
    <t>Dra. Ana Maria Barcelo Larocca</t>
  </si>
  <si>
    <t>Enc. Div. de Planificacion y Desarrollo</t>
  </si>
  <si>
    <t>Directora Ejecutiva</t>
  </si>
  <si>
    <t>TRIMESTRE:  ABRIL-JUNIO 2024</t>
  </si>
  <si>
    <t>META ABRIL-JUNIO</t>
  </si>
  <si>
    <t>PROGRAMACION GASTOS  ABRIL - JUNIO 2024</t>
  </si>
  <si>
    <t>PROGRAMACION   INDICADORES 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</si>
</sst>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Cambria"/>
      <family val="1"/>
    </font>
    <font>
      <b/>
      <sz val="12"/>
      <name val="Cambria"/>
      <family val="1"/>
    </font>
    <font>
      <b/>
      <u/>
      <sz val="14"/>
      <name val="Cambria"/>
      <family val="1"/>
    </font>
    <font>
      <sz val="11"/>
      <color rgb="FFFF0000"/>
      <name val="Cambria"/>
      <family val="1"/>
    </font>
    <font>
      <sz val="14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b/>
      <u/>
      <sz val="1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sz val="11"/>
      <color rgb="FFFF0000"/>
      <name val="Cambria"/>
      <family val="1"/>
    </font>
    <font>
      <sz val="12"/>
      <name val="Cambria"/>
      <family val="1"/>
    </font>
    <font>
      <b/>
      <u/>
      <sz val="11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3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/>
    <xf numFmtId="0" fontId="10" fillId="0" borderId="0" xfId="0" applyFont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3" fontId="0" fillId="0" borderId="0" xfId="1" applyFont="1"/>
    <xf numFmtId="4" fontId="10" fillId="0" borderId="2" xfId="0" quotePrefix="1" applyNumberFormat="1" applyFont="1" applyBorder="1" applyAlignment="1">
      <alignment horizontal="center" vertical="center"/>
    </xf>
    <xf numFmtId="4" fontId="0" fillId="0" borderId="0" xfId="0" applyNumberFormat="1"/>
    <xf numFmtId="0" fontId="9" fillId="4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43" fontId="9" fillId="5" borderId="2" xfId="1" applyFont="1" applyFill="1" applyBorder="1" applyAlignment="1">
      <alignment horizontal="center"/>
    </xf>
    <xf numFmtId="43" fontId="9" fillId="0" borderId="2" xfId="1" applyFont="1" applyFill="1" applyBorder="1" applyAlignment="1">
      <alignment horizontal="center"/>
    </xf>
    <xf numFmtId="43" fontId="9" fillId="6" borderId="2" xfId="1" applyFont="1" applyFill="1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wrapText="1"/>
    </xf>
    <xf numFmtId="0" fontId="10" fillId="0" borderId="2" xfId="0" applyFont="1" applyBorder="1" applyAlignment="1">
      <alignment wrapText="1"/>
    </xf>
    <xf numFmtId="43" fontId="9" fillId="0" borderId="2" xfId="0" applyNumberFormat="1" applyFont="1" applyBorder="1" applyAlignment="1">
      <alignment horizontal="right" wrapText="1"/>
    </xf>
    <xf numFmtId="0" fontId="14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wrapText="1"/>
    </xf>
    <xf numFmtId="4" fontId="14" fillId="5" borderId="0" xfId="0" applyNumberFormat="1" applyFont="1" applyFill="1" applyAlignment="1">
      <alignment horizontal="right" vertical="center" wrapText="1"/>
    </xf>
    <xf numFmtId="43" fontId="14" fillId="5" borderId="0" xfId="0" applyNumberFormat="1" applyFont="1" applyFill="1" applyAlignment="1">
      <alignment horizontal="right"/>
    </xf>
    <xf numFmtId="0" fontId="14" fillId="5" borderId="0" xfId="0" applyFont="1" applyFill="1" applyAlignment="1">
      <alignment horizontal="left" vertical="center" wrapText="1"/>
    </xf>
    <xf numFmtId="43" fontId="10" fillId="0" borderId="2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right" vertical="center"/>
    </xf>
    <xf numFmtId="43" fontId="10" fillId="0" borderId="2" xfId="1" applyFont="1" applyBorder="1" applyAlignment="1">
      <alignment horizontal="center" vertical="center"/>
    </xf>
    <xf numFmtId="17" fontId="10" fillId="0" borderId="2" xfId="0" applyNumberFormat="1" applyFont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right" vertical="center" wrapText="1"/>
    </xf>
    <xf numFmtId="4" fontId="9" fillId="5" borderId="2" xfId="0" applyNumberFormat="1" applyFont="1" applyFill="1" applyBorder="1" applyAlignment="1">
      <alignment horizontal="right" wrapText="1"/>
    </xf>
    <xf numFmtId="0" fontId="10" fillId="5" borderId="15" xfId="0" applyFont="1" applyFill="1" applyBorder="1" applyAlignment="1">
      <alignment wrapText="1"/>
    </xf>
    <xf numFmtId="0" fontId="10" fillId="5" borderId="15" xfId="0" applyFont="1" applyFill="1" applyBorder="1" applyAlignment="1">
      <alignment horizontal="right" wrapText="1"/>
    </xf>
    <xf numFmtId="0" fontId="14" fillId="5" borderId="17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wrapText="1"/>
    </xf>
    <xf numFmtId="0" fontId="7" fillId="5" borderId="17" xfId="0" applyFont="1" applyFill="1" applyBorder="1" applyAlignment="1">
      <alignment horizontal="right" wrapText="1"/>
    </xf>
    <xf numFmtId="4" fontId="14" fillId="5" borderId="17" xfId="0" applyNumberFormat="1" applyFont="1" applyFill="1" applyBorder="1" applyAlignment="1">
      <alignment horizontal="right" wrapText="1"/>
    </xf>
    <xf numFmtId="43" fontId="14" fillId="5" borderId="17" xfId="0" applyNumberFormat="1" applyFont="1" applyFill="1" applyBorder="1" applyAlignment="1">
      <alignment horizontal="right"/>
    </xf>
    <xf numFmtId="0" fontId="7" fillId="5" borderId="0" xfId="0" applyFont="1" applyFill="1" applyAlignment="1">
      <alignment horizontal="right" wrapText="1"/>
    </xf>
    <xf numFmtId="4" fontId="14" fillId="5" borderId="0" xfId="0" applyNumberFormat="1" applyFont="1" applyFill="1" applyAlignment="1">
      <alignment horizontal="right" wrapText="1"/>
    </xf>
    <xf numFmtId="0" fontId="14" fillId="5" borderId="1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4" fontId="10" fillId="5" borderId="14" xfId="0" applyNumberFormat="1" applyFont="1" applyFill="1" applyBorder="1" applyAlignment="1">
      <alignment horizontal="center" vertical="center"/>
    </xf>
    <xf numFmtId="43" fontId="9" fillId="5" borderId="2" xfId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43" fontId="9" fillId="6" borderId="2" xfId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4" fontId="14" fillId="5" borderId="2" xfId="0" applyNumberFormat="1" applyFont="1" applyFill="1" applyBorder="1" applyAlignment="1">
      <alignment horizontal="right" vertical="center" wrapText="1"/>
    </xf>
    <xf numFmtId="4" fontId="9" fillId="5" borderId="2" xfId="0" applyNumberFormat="1" applyFont="1" applyFill="1" applyBorder="1" applyAlignment="1">
      <alignment horizontal="right" vertical="center" wrapText="1"/>
    </xf>
    <xf numFmtId="4" fontId="9" fillId="5" borderId="2" xfId="0" applyNumberFormat="1" applyFont="1" applyFill="1" applyBorder="1" applyAlignment="1">
      <alignment horizontal="right"/>
    </xf>
    <xf numFmtId="0" fontId="7" fillId="5" borderId="2" xfId="0" applyFont="1" applyFill="1" applyBorder="1" applyAlignment="1">
      <alignment wrapText="1"/>
    </xf>
    <xf numFmtId="0" fontId="9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wrapText="1"/>
    </xf>
    <xf numFmtId="4" fontId="9" fillId="5" borderId="0" xfId="0" applyNumberFormat="1" applyFont="1" applyFill="1" applyAlignment="1">
      <alignment horizontal="right" vertical="center" wrapText="1"/>
    </xf>
    <xf numFmtId="43" fontId="9" fillId="5" borderId="0" xfId="0" applyNumberFormat="1" applyFont="1" applyFill="1" applyAlignment="1">
      <alignment horizontal="right"/>
    </xf>
    <xf numFmtId="0" fontId="9" fillId="5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1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wrapText="1"/>
    </xf>
    <xf numFmtId="0" fontId="9" fillId="7" borderId="18" xfId="0" applyFont="1" applyFill="1" applyBorder="1" applyAlignment="1">
      <alignment wrapText="1"/>
    </xf>
    <xf numFmtId="0" fontId="5" fillId="7" borderId="19" xfId="0" applyFont="1" applyFill="1" applyBorder="1" applyAlignment="1">
      <alignment horizontal="left" wrapText="1"/>
    </xf>
    <xf numFmtId="0" fontId="5" fillId="7" borderId="19" xfId="0" applyFont="1" applyFill="1" applyBorder="1" applyAlignment="1">
      <alignment wrapText="1"/>
    </xf>
    <xf numFmtId="4" fontId="5" fillId="7" borderId="20" xfId="0" applyNumberFormat="1" applyFont="1" applyFill="1" applyBorder="1" applyAlignment="1">
      <alignment horizontal="left" wrapText="1"/>
    </xf>
    <xf numFmtId="4" fontId="9" fillId="7" borderId="2" xfId="0" applyNumberFormat="1" applyFont="1" applyFill="1" applyBorder="1" applyAlignment="1">
      <alignment horizontal="left" wrapText="1"/>
    </xf>
    <xf numFmtId="2" fontId="3" fillId="0" borderId="0" xfId="0" applyNumberFormat="1" applyFont="1"/>
    <xf numFmtId="10" fontId="9" fillId="5" borderId="0" xfId="0" applyNumberFormat="1" applyFont="1" applyFill="1" applyAlignment="1">
      <alignment wrapText="1"/>
    </xf>
    <xf numFmtId="4" fontId="10" fillId="5" borderId="0" xfId="0" applyNumberFormat="1" applyFont="1" applyFill="1" applyAlignment="1">
      <alignment wrapText="1"/>
    </xf>
    <xf numFmtId="0" fontId="9" fillId="7" borderId="21" xfId="0" applyFont="1" applyFill="1" applyBorder="1" applyAlignment="1">
      <alignment wrapText="1"/>
    </xf>
    <xf numFmtId="43" fontId="10" fillId="0" borderId="22" xfId="0" applyNumberFormat="1" applyFont="1" applyBorder="1" applyAlignment="1">
      <alignment horizontal="right" wrapText="1"/>
    </xf>
    <xf numFmtId="4" fontId="9" fillId="0" borderId="23" xfId="0" applyNumberFormat="1" applyFont="1" applyBorder="1" applyAlignment="1">
      <alignment horizontal="right" wrapText="1"/>
    </xf>
    <xf numFmtId="0" fontId="9" fillId="7" borderId="24" xfId="0" applyFont="1" applyFill="1" applyBorder="1" applyAlignment="1">
      <alignment horizontal="center" wrapText="1"/>
    </xf>
    <xf numFmtId="4" fontId="10" fillId="5" borderId="25" xfId="0" applyNumberFormat="1" applyFont="1" applyFill="1" applyBorder="1" applyAlignment="1">
      <alignment horizontal="right" vertical="center" wrapText="1"/>
    </xf>
    <xf numFmtId="4" fontId="9" fillId="0" borderId="26" xfId="0" applyNumberFormat="1" applyFont="1" applyBorder="1" applyAlignment="1">
      <alignment horizontal="right" wrapText="1"/>
    </xf>
    <xf numFmtId="0" fontId="9" fillId="7" borderId="27" xfId="0" applyFont="1" applyFill="1" applyBorder="1" applyAlignment="1">
      <alignment wrapText="1"/>
    </xf>
    <xf numFmtId="4" fontId="10" fillId="5" borderId="28" xfId="0" applyNumberFormat="1" applyFont="1" applyFill="1" applyBorder="1" applyAlignment="1">
      <alignment horizontal="right" vertical="center" wrapText="1"/>
    </xf>
    <xf numFmtId="4" fontId="10" fillId="5" borderId="29" xfId="0" applyNumberFormat="1" applyFont="1" applyFill="1" applyBorder="1" applyAlignment="1">
      <alignment horizontal="right" vertical="center" wrapText="1"/>
    </xf>
    <xf numFmtId="4" fontId="9" fillId="8" borderId="26" xfId="0" applyNumberFormat="1" applyFont="1" applyFill="1" applyBorder="1" applyAlignment="1">
      <alignment horizontal="right" wrapText="1"/>
    </xf>
    <xf numFmtId="0" fontId="9" fillId="7" borderId="30" xfId="0" applyFont="1" applyFill="1" applyBorder="1" applyAlignment="1">
      <alignment wrapText="1"/>
    </xf>
    <xf numFmtId="4" fontId="9" fillId="7" borderId="31" xfId="0" applyNumberFormat="1" applyFont="1" applyFill="1" applyBorder="1" applyAlignment="1">
      <alignment horizontal="right" vertical="center" wrapText="1"/>
    </xf>
    <xf numFmtId="4" fontId="9" fillId="7" borderId="32" xfId="0" applyNumberFormat="1" applyFont="1" applyFill="1" applyBorder="1" applyAlignment="1">
      <alignment horizontal="right" vertical="center" wrapText="1"/>
    </xf>
    <xf numFmtId="4" fontId="9" fillId="7" borderId="33" xfId="0" applyNumberFormat="1" applyFont="1" applyFill="1" applyBorder="1" applyAlignment="1">
      <alignment horizontal="right" wrapText="1"/>
    </xf>
    <xf numFmtId="4" fontId="9" fillId="5" borderId="0" xfId="0" applyNumberFormat="1" applyFont="1" applyFill="1" applyAlignment="1">
      <alignment wrapText="1"/>
    </xf>
    <xf numFmtId="0" fontId="9" fillId="7" borderId="21" xfId="0" applyFont="1" applyFill="1" applyBorder="1"/>
    <xf numFmtId="0" fontId="10" fillId="0" borderId="22" xfId="0" applyFont="1" applyBorder="1" applyAlignment="1">
      <alignment horizontal="right" wrapText="1"/>
    </xf>
    <xf numFmtId="3" fontId="9" fillId="0" borderId="23" xfId="0" applyNumberFormat="1" applyFont="1" applyBorder="1" applyAlignment="1">
      <alignment horizontal="right" wrapText="1"/>
    </xf>
    <xf numFmtId="0" fontId="9" fillId="7" borderId="24" xfId="0" applyFont="1" applyFill="1" applyBorder="1" applyAlignment="1">
      <alignment horizontal="left"/>
    </xf>
    <xf numFmtId="4" fontId="10" fillId="0" borderId="0" xfId="0" applyNumberFormat="1" applyFont="1"/>
    <xf numFmtId="4" fontId="10" fillId="0" borderId="22" xfId="0" applyNumberFormat="1" applyFont="1" applyBorder="1" applyAlignment="1">
      <alignment horizontal="right" wrapText="1"/>
    </xf>
    <xf numFmtId="3" fontId="9" fillId="7" borderId="31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9" fillId="0" borderId="2" xfId="0" applyFont="1" applyBorder="1" applyAlignment="1">
      <alignment horizontal="left"/>
    </xf>
    <xf numFmtId="4" fontId="9" fillId="0" borderId="2" xfId="0" applyNumberFormat="1" applyFont="1" applyBorder="1" applyAlignment="1">
      <alignment horizontal="center" wrapText="1"/>
    </xf>
    <xf numFmtId="43" fontId="9" fillId="0" borderId="2" xfId="1" applyFont="1" applyBorder="1" applyAlignment="1">
      <alignment horizontal="center" vertical="center" wrapText="1"/>
    </xf>
    <xf numFmtId="0" fontId="9" fillId="9" borderId="2" xfId="0" applyFont="1" applyFill="1" applyBorder="1" applyAlignment="1">
      <alignment horizontal="left" vertical="center" wrapText="1"/>
    </xf>
    <xf numFmtId="4" fontId="9" fillId="9" borderId="2" xfId="0" applyNumberFormat="1" applyFont="1" applyFill="1" applyBorder="1" applyAlignment="1">
      <alignment horizontal="center" wrapText="1"/>
    </xf>
    <xf numFmtId="4" fontId="9" fillId="5" borderId="14" xfId="0" applyNumberFormat="1" applyFont="1" applyFill="1" applyBorder="1" applyAlignment="1">
      <alignment horizontal="center" vertical="center"/>
    </xf>
    <xf numFmtId="4" fontId="9" fillId="5" borderId="15" xfId="0" applyNumberFormat="1" applyFont="1" applyFill="1" applyBorder="1" applyAlignment="1">
      <alignment horizontal="center" vertical="center"/>
    </xf>
    <xf numFmtId="4" fontId="9" fillId="5" borderId="16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wrapText="1"/>
    </xf>
    <xf numFmtId="3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4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4" fontId="9" fillId="5" borderId="14" xfId="0" applyNumberFormat="1" applyFont="1" applyFill="1" applyBorder="1" applyAlignment="1">
      <alignment horizontal="center" vertical="center" wrapText="1"/>
    </xf>
    <xf numFmtId="4" fontId="9" fillId="5" borderId="15" xfId="0" applyNumberFormat="1" applyFont="1" applyFill="1" applyBorder="1" applyAlignment="1">
      <alignment horizontal="center" vertical="center" wrapText="1"/>
    </xf>
    <xf numFmtId="4" fontId="9" fillId="5" borderId="16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43" fontId="9" fillId="5" borderId="14" xfId="1" applyFont="1" applyFill="1" applyBorder="1" applyAlignment="1">
      <alignment vertical="center"/>
    </xf>
    <xf numFmtId="43" fontId="9" fillId="5" borderId="16" xfId="1" applyFont="1" applyFill="1" applyBorder="1" applyAlignment="1">
      <alignment vertical="center"/>
    </xf>
    <xf numFmtId="4" fontId="9" fillId="0" borderId="2" xfId="0" applyNumberFormat="1" applyFont="1" applyBorder="1" applyAlignment="1">
      <alignment horizontal="righ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9" fontId="9" fillId="5" borderId="14" xfId="0" applyNumberFormat="1" applyFont="1" applyFill="1" applyBorder="1" applyAlignment="1">
      <alignment horizontal="center" vertical="center" wrapText="1"/>
    </xf>
    <xf numFmtId="9" fontId="9" fillId="5" borderId="15" xfId="0" applyNumberFormat="1" applyFont="1" applyFill="1" applyBorder="1" applyAlignment="1">
      <alignment horizontal="center" vertical="center" wrapText="1"/>
    </xf>
    <xf numFmtId="9" fontId="9" fillId="5" borderId="16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wrapText="1"/>
    </xf>
    <xf numFmtId="0" fontId="10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92520E5F-7B59-4AB4-B5D3-93EC79B94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371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1.%202024%20TERINA%20FELIZ\TRANSPARENCIA%202024\TRIMEST.%20ABRIL-JUNIO%2024\PROGRAMACI&#211;N%20%20PRESUPUESTO%20de%20abril%20a%20junio%20editando..xlsx" TargetMode="External"/><Relationship Id="rId1" Type="http://schemas.openxmlformats.org/officeDocument/2006/relationships/externalLinkPath" Target="PROGRAMACI&#211;N%20%20PRESUPUESTO%20de%20abril%20a%20junio%20editando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RIL"/>
      <sheetName val="MAYO"/>
      <sheetName val="JUNIO"/>
      <sheetName val="ABRIL-JUNIO 2024"/>
    </sheetNames>
    <sheetDataSet>
      <sheetData sheetId="0"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2</v>
          </cell>
          <cell r="G41">
            <v>8</v>
          </cell>
          <cell r="H41">
            <v>8</v>
          </cell>
          <cell r="I41">
            <v>0</v>
          </cell>
          <cell r="K41">
            <v>5500</v>
          </cell>
          <cell r="L41">
            <v>12500</v>
          </cell>
          <cell r="M41">
            <v>43768</v>
          </cell>
          <cell r="N41">
            <v>10400</v>
          </cell>
        </row>
        <row r="42">
          <cell r="A42">
            <v>2</v>
          </cell>
          <cell r="G42">
            <v>16</v>
          </cell>
          <cell r="H42">
            <v>6</v>
          </cell>
          <cell r="I42">
            <v>2</v>
          </cell>
          <cell r="K42">
            <v>5500</v>
          </cell>
          <cell r="L42">
            <v>12500</v>
          </cell>
          <cell r="M42">
            <v>24266</v>
          </cell>
          <cell r="N42">
            <v>22400</v>
          </cell>
        </row>
        <row r="43">
          <cell r="A43">
            <v>0</v>
          </cell>
        </row>
        <row r="44">
          <cell r="A44">
            <v>0</v>
          </cell>
        </row>
        <row r="49">
          <cell r="K49">
            <v>11000</v>
          </cell>
          <cell r="L49">
            <v>25000</v>
          </cell>
        </row>
        <row r="58">
          <cell r="A58">
            <v>0</v>
          </cell>
          <cell r="B58" t="str">
            <v xml:space="preserve"> ElpidioAviles Quezada/Angel Dames</v>
          </cell>
          <cell r="F58" t="str">
            <v>Nisibon, Higuey</v>
          </cell>
          <cell r="G58">
            <v>0</v>
          </cell>
          <cell r="H58">
            <v>0</v>
          </cell>
          <cell r="I58">
            <v>0</v>
          </cell>
          <cell r="O58">
            <v>0</v>
          </cell>
        </row>
        <row r="59">
          <cell r="A59">
            <v>1</v>
          </cell>
          <cell r="B59" t="str">
            <v>Juan Valdez</v>
          </cell>
          <cell r="F59" t="str">
            <v>Baigua, San Rafel del Yuma</v>
          </cell>
          <cell r="G59">
            <v>16</v>
          </cell>
          <cell r="H59">
            <v>0</v>
          </cell>
          <cell r="I59">
            <v>0</v>
          </cell>
          <cell r="K59">
            <v>4000</v>
          </cell>
          <cell r="L59">
            <v>14950</v>
          </cell>
          <cell r="M59">
            <v>25000</v>
          </cell>
          <cell r="N59">
            <v>50400</v>
          </cell>
          <cell r="O59">
            <v>75400</v>
          </cell>
        </row>
        <row r="60">
          <cell r="A60">
            <v>1</v>
          </cell>
          <cell r="G60">
            <v>16</v>
          </cell>
          <cell r="H60">
            <v>20</v>
          </cell>
          <cell r="I60">
            <v>5</v>
          </cell>
          <cell r="K60">
            <v>4000</v>
          </cell>
          <cell r="L60">
            <v>14962.5</v>
          </cell>
          <cell r="M60">
            <v>40000</v>
          </cell>
          <cell r="N60">
            <v>75600</v>
          </cell>
          <cell r="O60">
            <v>115600</v>
          </cell>
        </row>
        <row r="61">
          <cell r="G61">
            <v>0</v>
          </cell>
          <cell r="H61">
            <v>0</v>
          </cell>
          <cell r="I61">
            <v>0</v>
          </cell>
          <cell r="K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>
            <v>1</v>
          </cell>
          <cell r="G62">
            <v>16</v>
          </cell>
          <cell r="H62">
            <v>25</v>
          </cell>
          <cell r="I62">
            <v>5</v>
          </cell>
          <cell r="K62">
            <v>4000</v>
          </cell>
          <cell r="L62">
            <v>14962.5</v>
          </cell>
          <cell r="M62">
            <v>90000</v>
          </cell>
          <cell r="N62">
            <v>151200</v>
          </cell>
          <cell r="O62">
            <v>241200</v>
          </cell>
        </row>
        <row r="63">
          <cell r="K63">
            <v>12000</v>
          </cell>
          <cell r="L63">
            <v>44875</v>
          </cell>
        </row>
        <row r="72">
          <cell r="A72">
            <v>0</v>
          </cell>
        </row>
        <row r="73">
          <cell r="A73">
            <v>1</v>
          </cell>
          <cell r="G73">
            <v>16</v>
          </cell>
          <cell r="K73">
            <v>5600</v>
          </cell>
          <cell r="L73">
            <v>15400</v>
          </cell>
          <cell r="N73">
            <v>11400</v>
          </cell>
        </row>
        <row r="74">
          <cell r="A74">
            <v>1</v>
          </cell>
          <cell r="G74">
            <v>16</v>
          </cell>
          <cell r="K74">
            <v>5600</v>
          </cell>
          <cell r="L74">
            <v>15400</v>
          </cell>
          <cell r="N74">
            <v>11400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1</v>
          </cell>
          <cell r="G77">
            <v>16</v>
          </cell>
          <cell r="K77">
            <v>5600</v>
          </cell>
          <cell r="L77">
            <v>15400</v>
          </cell>
        </row>
        <row r="78">
          <cell r="A78">
            <v>1</v>
          </cell>
          <cell r="G78">
            <v>16</v>
          </cell>
          <cell r="K78">
            <v>5600</v>
          </cell>
          <cell r="L78">
            <v>15400</v>
          </cell>
          <cell r="N78">
            <v>11400</v>
          </cell>
        </row>
        <row r="79">
          <cell r="A79">
            <v>1</v>
          </cell>
          <cell r="G79">
            <v>16</v>
          </cell>
          <cell r="K79">
            <v>5600</v>
          </cell>
          <cell r="L79">
            <v>15400</v>
          </cell>
          <cell r="N79">
            <v>11400</v>
          </cell>
        </row>
        <row r="80">
          <cell r="A80">
            <v>0</v>
          </cell>
        </row>
        <row r="81">
          <cell r="K81">
            <v>28000</v>
          </cell>
          <cell r="L81">
            <v>77000</v>
          </cell>
        </row>
        <row r="89">
          <cell r="G89">
            <v>16</v>
          </cell>
          <cell r="K89">
            <v>3000</v>
          </cell>
          <cell r="L89">
            <v>3000</v>
          </cell>
          <cell r="M89">
            <v>0</v>
          </cell>
          <cell r="N89">
            <v>21000</v>
          </cell>
          <cell r="O89">
            <v>21000</v>
          </cell>
        </row>
        <row r="90">
          <cell r="G90">
            <v>16</v>
          </cell>
          <cell r="K90">
            <v>3000</v>
          </cell>
          <cell r="L90">
            <v>3000</v>
          </cell>
          <cell r="M90">
            <v>0</v>
          </cell>
          <cell r="N90">
            <v>21000</v>
          </cell>
          <cell r="O90">
            <v>21000</v>
          </cell>
        </row>
        <row r="93">
          <cell r="K93">
            <v>6000</v>
          </cell>
          <cell r="L93">
            <v>6000</v>
          </cell>
        </row>
        <row r="101">
          <cell r="F101">
            <v>7</v>
          </cell>
        </row>
        <row r="102">
          <cell r="F102">
            <v>14</v>
          </cell>
        </row>
        <row r="104">
          <cell r="F104">
            <v>184</v>
          </cell>
        </row>
        <row r="109">
          <cell r="L109">
            <v>4</v>
          </cell>
          <cell r="M109">
            <v>0</v>
          </cell>
          <cell r="N109">
            <v>0</v>
          </cell>
          <cell r="O109">
            <v>2</v>
          </cell>
        </row>
        <row r="110">
          <cell r="L110">
            <v>4</v>
          </cell>
          <cell r="M110">
            <v>2</v>
          </cell>
          <cell r="N110">
            <v>5</v>
          </cell>
          <cell r="O110">
            <v>3</v>
          </cell>
        </row>
        <row r="111">
          <cell r="L111">
            <v>16</v>
          </cell>
          <cell r="M111">
            <v>0</v>
          </cell>
          <cell r="N111">
            <v>0</v>
          </cell>
          <cell r="O111">
            <v>55</v>
          </cell>
        </row>
        <row r="112">
          <cell r="L112">
            <v>24</v>
          </cell>
          <cell r="M112">
            <v>32</v>
          </cell>
          <cell r="N112">
            <v>80</v>
          </cell>
          <cell r="O112">
            <v>48</v>
          </cell>
        </row>
        <row r="113">
          <cell r="L113">
            <v>68034</v>
          </cell>
          <cell r="M113">
            <v>0</v>
          </cell>
          <cell r="N113">
            <v>0</v>
          </cell>
          <cell r="O113">
            <v>155000</v>
          </cell>
        </row>
        <row r="114">
          <cell r="L114">
            <v>29520</v>
          </cell>
          <cell r="M114">
            <v>37800</v>
          </cell>
          <cell r="N114">
            <v>41040</v>
          </cell>
          <cell r="O114">
            <v>249480</v>
          </cell>
        </row>
      </sheetData>
      <sheetData sheetId="1">
        <row r="36">
          <cell r="A36">
            <v>0</v>
          </cell>
        </row>
        <row r="37">
          <cell r="A37">
            <v>0</v>
          </cell>
        </row>
        <row r="38">
          <cell r="A38">
            <v>2</v>
          </cell>
          <cell r="G38">
            <v>16</v>
          </cell>
          <cell r="H38">
            <v>8</v>
          </cell>
          <cell r="I38">
            <v>0</v>
          </cell>
          <cell r="K38">
            <v>5500</v>
          </cell>
          <cell r="L38">
            <v>12500</v>
          </cell>
          <cell r="M38">
            <v>94278</v>
          </cell>
          <cell r="N38">
            <v>22400</v>
          </cell>
        </row>
        <row r="39">
          <cell r="A39">
            <v>0</v>
          </cell>
        </row>
        <row r="40">
          <cell r="A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A41">
            <v>2</v>
          </cell>
          <cell r="G41">
            <v>8</v>
          </cell>
          <cell r="H41">
            <v>8</v>
          </cell>
          <cell r="I41">
            <v>0</v>
          </cell>
          <cell r="K41">
            <v>5500</v>
          </cell>
          <cell r="L41">
            <v>12500</v>
          </cell>
          <cell r="M41">
            <v>43766</v>
          </cell>
          <cell r="N41">
            <v>10400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K45">
            <v>11000</v>
          </cell>
          <cell r="L45">
            <v>25000</v>
          </cell>
        </row>
        <row r="54">
          <cell r="A54">
            <v>0</v>
          </cell>
          <cell r="G54">
            <v>0</v>
          </cell>
          <cell r="H54">
            <v>0</v>
          </cell>
          <cell r="I54">
            <v>0</v>
          </cell>
          <cell r="M54">
            <v>0</v>
          </cell>
          <cell r="O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>
            <v>2</v>
          </cell>
          <cell r="G56">
            <v>8</v>
          </cell>
          <cell r="H56">
            <v>0</v>
          </cell>
          <cell r="I56">
            <v>0</v>
          </cell>
          <cell r="K56">
            <v>8000</v>
          </cell>
          <cell r="L56">
            <v>29925</v>
          </cell>
          <cell r="M56">
            <v>0</v>
          </cell>
          <cell r="N56">
            <v>50400</v>
          </cell>
          <cell r="O56">
            <v>50400</v>
          </cell>
        </row>
        <row r="57">
          <cell r="A57">
            <v>0</v>
          </cell>
          <cell r="B57" t="str">
            <v>Juan M Nuñez</v>
          </cell>
          <cell r="F57" t="str">
            <v>Paraiso, Barhona</v>
          </cell>
          <cell r="G57">
            <v>0</v>
          </cell>
          <cell r="H57">
            <v>0</v>
          </cell>
          <cell r="I57">
            <v>0</v>
          </cell>
          <cell r="O57">
            <v>0</v>
          </cell>
        </row>
        <row r="58">
          <cell r="A58">
            <v>0</v>
          </cell>
          <cell r="B58" t="str">
            <v>Joselin Cuevas, Victorino Victoriano, Ruben Ogando, Olga Peralta</v>
          </cell>
          <cell r="F58" t="str">
            <v>Rancho Arriba, Ocoa</v>
          </cell>
          <cell r="G58">
            <v>0</v>
          </cell>
          <cell r="H58">
            <v>0</v>
          </cell>
          <cell r="I58">
            <v>0</v>
          </cell>
          <cell r="O58">
            <v>0</v>
          </cell>
        </row>
        <row r="59">
          <cell r="K59">
            <v>8000</v>
          </cell>
          <cell r="L59">
            <v>29925</v>
          </cell>
        </row>
        <row r="68">
          <cell r="A68">
            <v>1</v>
          </cell>
          <cell r="G68">
            <v>16</v>
          </cell>
          <cell r="K68">
            <v>5600</v>
          </cell>
          <cell r="L68">
            <v>15400</v>
          </cell>
          <cell r="N68">
            <v>11403</v>
          </cell>
        </row>
        <row r="69">
          <cell r="A69">
            <v>0</v>
          </cell>
          <cell r="G69">
            <v>0</v>
          </cell>
        </row>
        <row r="70">
          <cell r="A70">
            <v>0</v>
          </cell>
          <cell r="G70">
            <v>0</v>
          </cell>
        </row>
        <row r="71">
          <cell r="A71">
            <v>0</v>
          </cell>
          <cell r="G71">
            <v>0</v>
          </cell>
        </row>
        <row r="72">
          <cell r="A72">
            <v>1</v>
          </cell>
          <cell r="G72">
            <v>16</v>
          </cell>
          <cell r="K72">
            <v>5600</v>
          </cell>
          <cell r="L72">
            <v>15400</v>
          </cell>
          <cell r="N72">
            <v>11400</v>
          </cell>
        </row>
        <row r="73">
          <cell r="A73">
            <v>1</v>
          </cell>
          <cell r="G73">
            <v>16</v>
          </cell>
          <cell r="K73">
            <v>5600</v>
          </cell>
          <cell r="L73">
            <v>15400</v>
          </cell>
        </row>
        <row r="74">
          <cell r="A74">
            <v>1</v>
          </cell>
          <cell r="G74">
            <v>16</v>
          </cell>
          <cell r="K74">
            <v>5600</v>
          </cell>
          <cell r="L74">
            <v>15400</v>
          </cell>
          <cell r="N74">
            <v>11400</v>
          </cell>
        </row>
        <row r="75">
          <cell r="A75">
            <v>1</v>
          </cell>
          <cell r="G75">
            <v>16</v>
          </cell>
          <cell r="K75">
            <v>5600</v>
          </cell>
          <cell r="L75">
            <v>15400</v>
          </cell>
          <cell r="N75">
            <v>11400</v>
          </cell>
        </row>
        <row r="76">
          <cell r="A76">
            <v>1</v>
          </cell>
          <cell r="G76">
            <v>16</v>
          </cell>
          <cell r="K76">
            <v>5600</v>
          </cell>
          <cell r="L76">
            <v>15400</v>
          </cell>
          <cell r="M76">
            <v>30000</v>
          </cell>
          <cell r="N76">
            <v>11400</v>
          </cell>
        </row>
        <row r="77">
          <cell r="K77">
            <v>33600</v>
          </cell>
          <cell r="L77">
            <v>92400</v>
          </cell>
        </row>
        <row r="87">
          <cell r="G87">
            <v>16</v>
          </cell>
          <cell r="K87">
            <v>3000</v>
          </cell>
          <cell r="L87">
            <v>3000</v>
          </cell>
          <cell r="M87">
            <v>0</v>
          </cell>
          <cell r="N87">
            <v>21000</v>
          </cell>
          <cell r="O87">
            <v>21000</v>
          </cell>
        </row>
        <row r="88">
          <cell r="G88">
            <v>16</v>
          </cell>
          <cell r="K88">
            <v>3000</v>
          </cell>
          <cell r="L88">
            <v>3000</v>
          </cell>
          <cell r="M88">
            <v>0</v>
          </cell>
          <cell r="N88">
            <v>21000</v>
          </cell>
          <cell r="O88">
            <v>21000</v>
          </cell>
        </row>
        <row r="91">
          <cell r="K91">
            <v>6000</v>
          </cell>
          <cell r="L91">
            <v>6000</v>
          </cell>
        </row>
        <row r="99">
          <cell r="F99">
            <v>4</v>
          </cell>
        </row>
        <row r="100">
          <cell r="F100">
            <v>14</v>
          </cell>
        </row>
        <row r="102">
          <cell r="F102">
            <v>160</v>
          </cell>
        </row>
        <row r="107">
          <cell r="L107">
            <v>4</v>
          </cell>
          <cell r="M107">
            <v>0</v>
          </cell>
          <cell r="N107">
            <v>0</v>
          </cell>
          <cell r="O107">
            <v>0</v>
          </cell>
        </row>
        <row r="108">
          <cell r="L108">
            <v>4</v>
          </cell>
          <cell r="M108">
            <v>2</v>
          </cell>
          <cell r="N108">
            <v>6</v>
          </cell>
          <cell r="O108">
            <v>2</v>
          </cell>
        </row>
        <row r="109">
          <cell r="L109">
            <v>16</v>
          </cell>
          <cell r="M109">
            <v>0</v>
          </cell>
          <cell r="N109">
            <v>0</v>
          </cell>
          <cell r="O109">
            <v>0</v>
          </cell>
        </row>
        <row r="110">
          <cell r="L110">
            <v>24</v>
          </cell>
          <cell r="M110">
            <v>32</v>
          </cell>
          <cell r="N110">
            <v>96</v>
          </cell>
          <cell r="O110">
            <v>8</v>
          </cell>
        </row>
        <row r="111">
          <cell r="L111">
            <v>138044</v>
          </cell>
          <cell r="M111">
            <v>0</v>
          </cell>
          <cell r="N111">
            <v>30000</v>
          </cell>
          <cell r="O111">
            <v>0</v>
          </cell>
        </row>
        <row r="112">
          <cell r="L112">
            <v>29520</v>
          </cell>
          <cell r="M112">
            <v>37800</v>
          </cell>
          <cell r="N112">
            <v>51302.7</v>
          </cell>
          <cell r="O112">
            <v>45360</v>
          </cell>
        </row>
      </sheetData>
      <sheetData sheetId="2"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1</v>
          </cell>
          <cell r="G41">
            <v>8</v>
          </cell>
          <cell r="H41">
            <v>8</v>
          </cell>
          <cell r="I41">
            <v>0</v>
          </cell>
          <cell r="K41">
            <v>5500</v>
          </cell>
          <cell r="L41">
            <v>12500</v>
          </cell>
          <cell r="M41">
            <v>43766</v>
          </cell>
          <cell r="N41">
            <v>10400</v>
          </cell>
        </row>
        <row r="42">
          <cell r="A42">
            <v>1</v>
          </cell>
          <cell r="G42">
            <v>16</v>
          </cell>
          <cell r="H42">
            <v>6</v>
          </cell>
          <cell r="I42">
            <v>2</v>
          </cell>
          <cell r="K42">
            <v>5500</v>
          </cell>
          <cell r="L42">
            <v>12500</v>
          </cell>
          <cell r="M42">
            <v>24266</v>
          </cell>
          <cell r="N42">
            <v>22400</v>
          </cell>
        </row>
        <row r="43">
          <cell r="A43">
            <v>0</v>
          </cell>
        </row>
        <row r="44">
          <cell r="A44">
            <v>0</v>
          </cell>
        </row>
        <row r="49">
          <cell r="K49">
            <v>11000</v>
          </cell>
          <cell r="L49">
            <v>25000</v>
          </cell>
        </row>
        <row r="58">
          <cell r="A58">
            <v>1</v>
          </cell>
          <cell r="G58">
            <v>16</v>
          </cell>
          <cell r="H58">
            <v>25</v>
          </cell>
          <cell r="I58">
            <v>5</v>
          </cell>
          <cell r="K58">
            <v>3500</v>
          </cell>
          <cell r="L58">
            <v>14962.5</v>
          </cell>
          <cell r="M58">
            <v>40000</v>
          </cell>
          <cell r="N58">
            <v>75600</v>
          </cell>
          <cell r="O58">
            <v>115600</v>
          </cell>
        </row>
        <row r="59"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>
            <v>1</v>
          </cell>
          <cell r="G60">
            <v>16</v>
          </cell>
          <cell r="H60">
            <v>0</v>
          </cell>
          <cell r="I60">
            <v>0</v>
          </cell>
          <cell r="K60">
            <v>5500</v>
          </cell>
          <cell r="L60">
            <v>6250</v>
          </cell>
          <cell r="M60">
            <v>0</v>
          </cell>
          <cell r="N60">
            <v>11400</v>
          </cell>
          <cell r="O60">
            <v>11400</v>
          </cell>
        </row>
        <row r="61">
          <cell r="A61">
            <v>1</v>
          </cell>
          <cell r="G61">
            <v>8</v>
          </cell>
          <cell r="H61">
            <v>20</v>
          </cell>
          <cell r="I61">
            <v>5</v>
          </cell>
          <cell r="K61">
            <v>5500</v>
          </cell>
          <cell r="L61">
            <v>12500</v>
          </cell>
          <cell r="M61">
            <v>60000</v>
          </cell>
          <cell r="N61">
            <v>50400</v>
          </cell>
          <cell r="O61">
            <v>110400</v>
          </cell>
        </row>
        <row r="62">
          <cell r="A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K63">
            <v>14500</v>
          </cell>
          <cell r="L63">
            <v>33712.5</v>
          </cell>
        </row>
        <row r="72">
          <cell r="A72">
            <v>1</v>
          </cell>
          <cell r="G72">
            <v>16</v>
          </cell>
          <cell r="K72">
            <v>5600</v>
          </cell>
          <cell r="L72">
            <v>15400</v>
          </cell>
          <cell r="N72">
            <v>11400</v>
          </cell>
        </row>
        <row r="73">
          <cell r="A73">
            <v>1</v>
          </cell>
          <cell r="G73">
            <v>16</v>
          </cell>
          <cell r="K73">
            <v>5200</v>
          </cell>
          <cell r="L73">
            <v>15400</v>
          </cell>
        </row>
        <row r="74">
          <cell r="A74">
            <v>0</v>
          </cell>
          <cell r="G74">
            <v>0</v>
          </cell>
        </row>
        <row r="75">
          <cell r="A75">
            <v>0</v>
          </cell>
          <cell r="G75">
            <v>0</v>
          </cell>
        </row>
        <row r="76">
          <cell r="A76">
            <v>1</v>
          </cell>
          <cell r="G76">
            <v>16</v>
          </cell>
          <cell r="K76">
            <v>5600</v>
          </cell>
          <cell r="L76">
            <v>15400</v>
          </cell>
          <cell r="N76">
            <v>11400</v>
          </cell>
        </row>
        <row r="77">
          <cell r="A77">
            <v>1</v>
          </cell>
          <cell r="G77">
            <v>16</v>
          </cell>
          <cell r="K77">
            <v>2800</v>
          </cell>
          <cell r="L77">
            <v>7700</v>
          </cell>
        </row>
        <row r="78">
          <cell r="A78">
            <v>1</v>
          </cell>
          <cell r="G78">
            <v>16</v>
          </cell>
          <cell r="K78">
            <v>5600</v>
          </cell>
          <cell r="L78">
            <v>15400</v>
          </cell>
          <cell r="N78">
            <v>11400</v>
          </cell>
        </row>
        <row r="79">
          <cell r="A79">
            <v>1</v>
          </cell>
          <cell r="G79">
            <v>16</v>
          </cell>
          <cell r="K79">
            <v>5600</v>
          </cell>
          <cell r="L79">
            <v>15400</v>
          </cell>
          <cell r="N79">
            <v>11400</v>
          </cell>
        </row>
        <row r="80">
          <cell r="A80">
            <v>0</v>
          </cell>
          <cell r="G80">
            <v>0</v>
          </cell>
        </row>
        <row r="81">
          <cell r="K81">
            <v>30400</v>
          </cell>
          <cell r="L81">
            <v>84700</v>
          </cell>
        </row>
        <row r="91">
          <cell r="G91">
            <v>0</v>
          </cell>
          <cell r="O91">
            <v>0</v>
          </cell>
        </row>
        <row r="92">
          <cell r="G92">
            <v>0</v>
          </cell>
          <cell r="O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K95">
            <v>0</v>
          </cell>
          <cell r="L95">
            <v>0</v>
          </cell>
        </row>
        <row r="103">
          <cell r="F103">
            <v>4</v>
          </cell>
        </row>
        <row r="104">
          <cell r="F104">
            <v>11</v>
          </cell>
        </row>
        <row r="106">
          <cell r="F106">
            <v>160</v>
          </cell>
        </row>
        <row r="110">
          <cell r="L110">
            <v>2</v>
          </cell>
          <cell r="M110">
            <v>0</v>
          </cell>
          <cell r="N110">
            <v>0</v>
          </cell>
          <cell r="O110">
            <v>2</v>
          </cell>
        </row>
        <row r="111">
          <cell r="L111">
            <v>2</v>
          </cell>
          <cell r="M111">
            <v>0</v>
          </cell>
          <cell r="N111">
            <v>6</v>
          </cell>
          <cell r="O111">
            <v>3</v>
          </cell>
        </row>
        <row r="112">
          <cell r="L112">
            <v>16</v>
          </cell>
          <cell r="M112">
            <v>0</v>
          </cell>
          <cell r="N112">
            <v>0</v>
          </cell>
          <cell r="O112">
            <v>55</v>
          </cell>
        </row>
        <row r="113">
          <cell r="L113">
            <v>24</v>
          </cell>
          <cell r="M113">
            <v>0</v>
          </cell>
          <cell r="N113">
            <v>96</v>
          </cell>
          <cell r="O113">
            <v>40</v>
          </cell>
        </row>
        <row r="114">
          <cell r="L114">
            <v>68032</v>
          </cell>
          <cell r="M114">
            <v>0</v>
          </cell>
          <cell r="N114">
            <v>0</v>
          </cell>
          <cell r="O114">
            <v>100000</v>
          </cell>
        </row>
        <row r="115">
          <cell r="L115">
            <v>29520</v>
          </cell>
          <cell r="M115">
            <v>0</v>
          </cell>
          <cell r="N115">
            <v>41040</v>
          </cell>
          <cell r="O115">
            <v>123660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6F786-4DA3-40D5-B009-CBD5ED9D1713}">
  <dimension ref="A1:S171"/>
  <sheetViews>
    <sheetView tabSelected="1" topLeftCell="A80" zoomScaleNormal="100" workbookViewId="0">
      <selection activeCell="H109" sqref="H109"/>
    </sheetView>
  </sheetViews>
  <sheetFormatPr baseColWidth="10" defaultRowHeight="15" x14ac:dyDescent="0.25"/>
  <cols>
    <col min="1" max="1" width="4" customWidth="1"/>
    <col min="2" max="2" width="17.140625" customWidth="1"/>
    <col min="3" max="3" width="31.42578125" customWidth="1"/>
    <col min="4" max="4" width="17.85546875" customWidth="1"/>
    <col min="5" max="5" width="13.28515625" customWidth="1"/>
    <col min="6" max="6" width="14.140625" customWidth="1"/>
    <col min="7" max="7" width="10.85546875" customWidth="1"/>
    <col min="8" max="8" width="13.7109375" customWidth="1"/>
    <col min="9" max="9" width="14.5703125" customWidth="1"/>
    <col min="10" max="10" width="20.5703125" customWidth="1"/>
    <col min="11" max="12" width="15.5703125" customWidth="1"/>
    <col min="13" max="13" width="14.85546875" customWidth="1"/>
    <col min="14" max="14" width="17.7109375" customWidth="1"/>
    <col min="15" max="15" width="14" customWidth="1"/>
    <col min="16" max="16" width="15.42578125" customWidth="1"/>
  </cols>
  <sheetData>
    <row r="1" spans="1:15" ht="18" x14ac:dyDescent="0.25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1:15" ht="6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x14ac:dyDescent="0.25">
      <c r="A3" s="189" t="s">
        <v>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4" spans="1:15" ht="15.75" x14ac:dyDescent="0.25">
      <c r="A4" s="189" t="s">
        <v>2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</row>
    <row r="5" spans="1:15" ht="6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8" x14ac:dyDescent="0.25">
      <c r="A6" s="190" t="s">
        <v>3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</row>
    <row r="7" spans="1:15" ht="8.2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8" customHeight="1" x14ac:dyDescent="0.25">
      <c r="A8" s="191" t="s">
        <v>4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4"/>
    </row>
    <row r="9" spans="1:15" ht="18" customHeight="1" x14ac:dyDescent="0.25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4"/>
    </row>
    <row r="10" spans="1:15" ht="18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8" customHeight="1" x14ac:dyDescent="0.25">
      <c r="A11" s="192" t="s">
        <v>127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5"/>
    </row>
    <row r="12" spans="1:1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18" x14ac:dyDescent="0.25">
      <c r="A13" s="186" t="s">
        <v>5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6"/>
    </row>
    <row r="14" spans="1:15" ht="15.75" customHeight="1" x14ac:dyDescent="0.25">
      <c r="A14" s="187" t="s">
        <v>6</v>
      </c>
      <c r="B14" s="187"/>
      <c r="C14" s="18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6"/>
    </row>
    <row r="15" spans="1:15" ht="24.75" customHeight="1" x14ac:dyDescent="0.25">
      <c r="A15" s="8" t="s">
        <v>7</v>
      </c>
      <c r="B15" s="9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6"/>
    </row>
    <row r="16" spans="1:15" x14ac:dyDescent="0.25">
      <c r="A16" s="8"/>
      <c r="B16" s="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6"/>
    </row>
    <row r="17" spans="1:15" x14ac:dyDescent="0.25">
      <c r="A17" s="181" t="s">
        <v>8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</row>
    <row r="18" spans="1:15" x14ac:dyDescent="0.25">
      <c r="A18" s="181" t="s">
        <v>9</v>
      </c>
      <c r="B18" s="181"/>
      <c r="C18" s="181"/>
      <c r="D18" s="181"/>
      <c r="E18" s="181"/>
      <c r="F18" s="181"/>
      <c r="G18" s="7"/>
      <c r="H18" s="7"/>
      <c r="I18" s="7"/>
      <c r="J18" s="7"/>
      <c r="K18" s="7"/>
      <c r="L18" s="7"/>
      <c r="M18" s="7"/>
      <c r="N18" s="7"/>
      <c r="O18" s="6"/>
    </row>
    <row r="19" spans="1:15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6"/>
    </row>
    <row r="20" spans="1:15" x14ac:dyDescent="0.25">
      <c r="A20" s="181" t="s">
        <v>10</v>
      </c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</row>
    <row r="21" spans="1:15" x14ac:dyDescent="0.25">
      <c r="A21" s="7" t="s">
        <v>11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6"/>
    </row>
    <row r="22" spans="1:15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6"/>
    </row>
    <row r="23" spans="1:15" x14ac:dyDescent="0.25">
      <c r="A23" s="181" t="s">
        <v>12</v>
      </c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</row>
    <row r="24" spans="1:15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6"/>
    </row>
    <row r="25" spans="1:15" x14ac:dyDescent="0.25">
      <c r="A25" s="181" t="s">
        <v>13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</row>
    <row r="26" spans="1:15" x14ac:dyDescent="0.25">
      <c r="A26" s="7" t="s">
        <v>14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6"/>
    </row>
    <row r="27" spans="1:15" hidden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6"/>
    </row>
    <row r="28" spans="1:15" hidden="1" x14ac:dyDescent="0.25">
      <c r="A28" s="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6"/>
    </row>
    <row r="29" spans="1:15" hidden="1" x14ac:dyDescent="0.25">
      <c r="A29" s="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6"/>
    </row>
    <row r="30" spans="1:15" ht="15" hidden="1" customHeight="1" x14ac:dyDescent="0.25">
      <c r="A30" s="182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</row>
    <row r="31" spans="1:15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6"/>
    </row>
    <row r="32" spans="1:15" ht="15.75" customHeight="1" thickBot="1" x14ac:dyDescent="0.3">
      <c r="A32" s="183" t="s">
        <v>15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</row>
    <row r="33" spans="1:18" ht="27" customHeight="1" thickBot="1" x14ac:dyDescent="0.3">
      <c r="A33" s="172" t="s">
        <v>16</v>
      </c>
      <c r="B33" s="174" t="s">
        <v>17</v>
      </c>
      <c r="C33" s="175"/>
      <c r="D33" s="154" t="s">
        <v>18</v>
      </c>
      <c r="E33" s="154" t="s">
        <v>19</v>
      </c>
      <c r="F33" s="154" t="s">
        <v>20</v>
      </c>
      <c r="G33" s="154" t="s">
        <v>21</v>
      </c>
      <c r="H33" s="174" t="s">
        <v>22</v>
      </c>
      <c r="I33" s="175"/>
      <c r="J33" s="154" t="s">
        <v>23</v>
      </c>
      <c r="K33" s="12"/>
      <c r="L33" s="12"/>
      <c r="M33" s="154" t="s">
        <v>24</v>
      </c>
      <c r="N33" s="154" t="s">
        <v>25</v>
      </c>
      <c r="O33" s="168" t="s">
        <v>26</v>
      </c>
    </row>
    <row r="34" spans="1:18" ht="0.75" customHeight="1" thickBot="1" x14ac:dyDescent="0.3">
      <c r="A34" s="173"/>
      <c r="B34" s="176"/>
      <c r="C34" s="177"/>
      <c r="D34" s="164"/>
      <c r="E34" s="164"/>
      <c r="F34" s="164"/>
      <c r="G34" s="184"/>
      <c r="H34" s="14" t="s">
        <v>27</v>
      </c>
      <c r="I34" s="15"/>
      <c r="J34" s="155"/>
      <c r="K34" s="16"/>
      <c r="L34" s="16"/>
      <c r="M34" s="155"/>
      <c r="N34" s="164"/>
      <c r="O34" s="169"/>
    </row>
    <row r="35" spans="1:18" ht="26.25" customHeight="1" thickBot="1" x14ac:dyDescent="0.3">
      <c r="A35" s="173"/>
      <c r="B35" s="12" t="s">
        <v>28</v>
      </c>
      <c r="C35" s="11" t="s">
        <v>29</v>
      </c>
      <c r="D35" s="164"/>
      <c r="E35" s="164"/>
      <c r="F35" s="164"/>
      <c r="G35" s="185"/>
      <c r="H35" s="17" t="s">
        <v>30</v>
      </c>
      <c r="I35" s="13" t="s">
        <v>31</v>
      </c>
      <c r="J35" s="155"/>
      <c r="K35" s="13" t="s">
        <v>32</v>
      </c>
      <c r="L35" s="13" t="s">
        <v>33</v>
      </c>
      <c r="M35" s="155"/>
      <c r="N35" s="165"/>
      <c r="O35" s="170"/>
    </row>
    <row r="36" spans="1:18" ht="43.5" hidden="1" thickBot="1" x14ac:dyDescent="0.3">
      <c r="A36" s="18">
        <f>[1]ABRIL!A36+[1]MAYO!A36+[1]JUNIO!A36</f>
        <v>0</v>
      </c>
      <c r="B36" s="19" t="s">
        <v>34</v>
      </c>
      <c r="C36" s="19" t="s">
        <v>35</v>
      </c>
      <c r="D36" s="19" t="s">
        <v>36</v>
      </c>
      <c r="E36" s="20" t="s">
        <v>37</v>
      </c>
      <c r="F36" s="19" t="s">
        <v>38</v>
      </c>
      <c r="G36" s="21">
        <f>[1]ABRIL!G36+[1]MAYO!G36+[1]JUNIO!G36</f>
        <v>0</v>
      </c>
      <c r="H36" s="21">
        <f>[1]ABRIL!H36+[1]MAYO!H36+[1]JUNIO!H36</f>
        <v>0</v>
      </c>
      <c r="I36" s="21">
        <f>[1]ABRIL!I36+[1]MAYO!I36+[1]JUNIO!I36</f>
        <v>0</v>
      </c>
      <c r="J36" s="22"/>
      <c r="K36" s="22">
        <f>[1]ABRIL!K36+[1]MAYO!K36+[1]JUNIO!K36</f>
        <v>0</v>
      </c>
      <c r="L36" s="22">
        <f>[1]ABRIL!L36+[1]MAYO!L36+[1]JUNIO!L36</f>
        <v>0</v>
      </c>
      <c r="M36" s="22">
        <f>[1]ABRIL!M36+[1]MAYO!M36+[1]JUNIO!M36</f>
        <v>0</v>
      </c>
      <c r="N36" s="22">
        <f>[1]ABRIL!N36+[1]MAYO!N36+[1]JUNIO!N36</f>
        <v>0</v>
      </c>
      <c r="O36" s="22">
        <f>SUM(M36:N36)</f>
        <v>0</v>
      </c>
      <c r="P36" s="23"/>
    </row>
    <row r="37" spans="1:18" ht="43.5" hidden="1" thickBot="1" x14ac:dyDescent="0.3">
      <c r="A37" s="18">
        <f>[1]ABRIL!A37+[1]MAYO!A37+[1]JUNIO!A37</f>
        <v>0</v>
      </c>
      <c r="B37" s="19" t="s">
        <v>39</v>
      </c>
      <c r="C37" s="19" t="s">
        <v>40</v>
      </c>
      <c r="D37" s="19" t="s">
        <v>36</v>
      </c>
      <c r="E37" s="20" t="s">
        <v>37</v>
      </c>
      <c r="F37" s="19" t="s">
        <v>41</v>
      </c>
      <c r="G37" s="21">
        <f>[1]ABRIL!G37+[1]MAYO!G37+[1]JUNIO!G37</f>
        <v>0</v>
      </c>
      <c r="H37" s="21">
        <f>[1]ABRIL!H37+[1]MAYO!H37+[1]JUNIO!H37</f>
        <v>0</v>
      </c>
      <c r="I37" s="21">
        <f>[1]ABRIL!I37+[1]MAYO!I37+[1]JUNIO!I37</f>
        <v>0</v>
      </c>
      <c r="J37" s="22">
        <v>600000</v>
      </c>
      <c r="K37" s="22">
        <f>[1]ABRIL!K37+[1]MAYO!K37+[1]JUNIO!K37</f>
        <v>0</v>
      </c>
      <c r="L37" s="22">
        <f>[1]ABRIL!L37+[1]MAYO!L37+[1]JUNIO!L37</f>
        <v>0</v>
      </c>
      <c r="M37" s="22">
        <f>[1]ABRIL!M37+[1]MAYO!M37+[1]JUNIO!M37</f>
        <v>0</v>
      </c>
      <c r="N37" s="22">
        <f>[1]ABRIL!N37+[1]MAYO!N37+[1]JUNIO!N37</f>
        <v>0</v>
      </c>
      <c r="O37" s="22">
        <f t="shared" ref="O37:O44" si="0">SUM(M37:N37)</f>
        <v>0</v>
      </c>
      <c r="P37" s="23"/>
    </row>
    <row r="38" spans="1:18" ht="43.5" thickBot="1" x14ac:dyDescent="0.3">
      <c r="A38" s="18">
        <f>[1]ABRIL!A38+[1]MAYO!A38+[1]JUNIO!A38</f>
        <v>2</v>
      </c>
      <c r="B38" s="19" t="s">
        <v>42</v>
      </c>
      <c r="C38" s="19" t="s">
        <v>43</v>
      </c>
      <c r="D38" s="19" t="s">
        <v>36</v>
      </c>
      <c r="E38" s="20" t="s">
        <v>37</v>
      </c>
      <c r="F38" s="19" t="s">
        <v>44</v>
      </c>
      <c r="G38" s="21">
        <f>[1]ABRIL!G38+[1]MAYO!G38+[1]JUNIO!G38</f>
        <v>16</v>
      </c>
      <c r="H38" s="21">
        <f>[1]ABRIL!H38+[1]MAYO!H38+[1]JUNIO!H38</f>
        <v>8</v>
      </c>
      <c r="I38" s="21">
        <f>[1]ABRIL!I38+[1]MAYO!I38+[1]JUNIO!I38</f>
        <v>0</v>
      </c>
      <c r="J38" s="24"/>
      <c r="K38" s="22">
        <f>[1]ABRIL!K38+[1]MAYO!K38+[1]JUNIO!K38</f>
        <v>5500</v>
      </c>
      <c r="L38" s="22">
        <f>[1]ABRIL!L38+[1]MAYO!L38+[1]JUNIO!L38</f>
        <v>12500</v>
      </c>
      <c r="M38" s="22">
        <f>[1]ABRIL!M38+[1]MAYO!M38+[1]JUNIO!M38</f>
        <v>94278</v>
      </c>
      <c r="N38" s="22">
        <f>[1]ABRIL!N38+[1]MAYO!N38+[1]JUNIO!N38</f>
        <v>22400</v>
      </c>
      <c r="O38" s="22">
        <f t="shared" si="0"/>
        <v>116678</v>
      </c>
      <c r="P38" s="23"/>
    </row>
    <row r="39" spans="1:18" ht="43.5" hidden="1" thickBot="1" x14ac:dyDescent="0.3">
      <c r="A39" s="18">
        <f>[1]ABRIL!A39+[1]MAYO!A39+[1]JUNIO!A39</f>
        <v>0</v>
      </c>
      <c r="B39" s="19" t="s">
        <v>45</v>
      </c>
      <c r="C39" s="19" t="s">
        <v>46</v>
      </c>
      <c r="D39" s="19" t="s">
        <v>36</v>
      </c>
      <c r="E39" s="20" t="s">
        <v>37</v>
      </c>
      <c r="F39" s="19" t="s">
        <v>41</v>
      </c>
      <c r="G39" s="21">
        <f>[1]ABRIL!G39+[1]MAYO!G39+[1]JUNIO!G39</f>
        <v>0</v>
      </c>
      <c r="H39" s="21">
        <f>[1]ABRIL!H39+[1]MAYO!H39+[1]JUNIO!H39</f>
        <v>0</v>
      </c>
      <c r="I39" s="21">
        <f>[1]ABRIL!I39+[1]MAYO!I39+[1]JUNIO!I39</f>
        <v>0</v>
      </c>
      <c r="J39" s="22">
        <v>195000</v>
      </c>
      <c r="K39" s="22">
        <f>[1]ABRIL!K39+[1]MAYO!K39+[1]JUNIO!K39</f>
        <v>0</v>
      </c>
      <c r="L39" s="22">
        <f>[1]ABRIL!L39+[1]MAYO!L39+[1]JUNIO!L39</f>
        <v>0</v>
      </c>
      <c r="M39" s="22">
        <f>[1]ABRIL!M39+[1]MAYO!M39+[1]JUNIO!M39</f>
        <v>0</v>
      </c>
      <c r="N39" s="22">
        <f>[1]ABRIL!N39+[1]MAYO!N39+[1]JUNIO!N39</f>
        <v>0</v>
      </c>
      <c r="O39" s="22">
        <f t="shared" si="0"/>
        <v>0</v>
      </c>
      <c r="P39" s="23"/>
    </row>
    <row r="40" spans="1:18" ht="43.5" hidden="1" thickBot="1" x14ac:dyDescent="0.3">
      <c r="A40" s="18">
        <f>[1]ABRIL!A40+[1]MAYO!A40+[1]JUNIO!A40</f>
        <v>0</v>
      </c>
      <c r="B40" s="19" t="s">
        <v>47</v>
      </c>
      <c r="C40" s="19" t="s">
        <v>48</v>
      </c>
      <c r="D40" s="19" t="s">
        <v>36</v>
      </c>
      <c r="E40" s="20" t="s">
        <v>37</v>
      </c>
      <c r="F40" s="19" t="s">
        <v>41</v>
      </c>
      <c r="G40" s="21">
        <f>[1]ABRIL!G40+[1]MAYO!G40+[1]JUNIO!G40</f>
        <v>0</v>
      </c>
      <c r="H40" s="21">
        <f>[1]ABRIL!H40+[1]MAYO!H40+[1]JUNIO!H40</f>
        <v>0</v>
      </c>
      <c r="I40" s="21">
        <f>[1]ABRIL!I40+[1]MAYO!I40+[1]JUNIO!I40</f>
        <v>0</v>
      </c>
      <c r="J40" s="24"/>
      <c r="K40" s="22">
        <f>[1]ABRIL!K40+[1]MAYO!K40+[1]JUNIO!K40</f>
        <v>0</v>
      </c>
      <c r="L40" s="22">
        <f>[1]ABRIL!L40+[1]MAYO!L40+[1]JUNIO!L40</f>
        <v>0</v>
      </c>
      <c r="M40" s="22">
        <f>[1]ABRIL!M40+[1]MAYO!M40+[1]JUNIO!M40</f>
        <v>0</v>
      </c>
      <c r="N40" s="22">
        <f>[1]ABRIL!N40+[1]MAYO!N40+[1]JUNIO!N40</f>
        <v>0</v>
      </c>
      <c r="O40" s="22">
        <f t="shared" si="0"/>
        <v>0</v>
      </c>
      <c r="P40" s="23"/>
    </row>
    <row r="41" spans="1:18" ht="43.5" thickBot="1" x14ac:dyDescent="0.3">
      <c r="A41" s="18">
        <f>[1]ABRIL!A41+[1]MAYO!A41+[1]JUNIO!A41</f>
        <v>5</v>
      </c>
      <c r="B41" s="19" t="s">
        <v>34</v>
      </c>
      <c r="C41" s="19" t="s">
        <v>49</v>
      </c>
      <c r="D41" s="19" t="s">
        <v>36</v>
      </c>
      <c r="E41" s="20" t="s">
        <v>37</v>
      </c>
      <c r="F41" s="19" t="s">
        <v>38</v>
      </c>
      <c r="G41" s="21">
        <f>[1]ABRIL!G41+[1]MAYO!G41+[1]JUNIO!G41</f>
        <v>24</v>
      </c>
      <c r="H41" s="21">
        <f>[1]ABRIL!H41+[1]MAYO!H41+[1]JUNIO!H41</f>
        <v>24</v>
      </c>
      <c r="I41" s="21">
        <f>[1]ABRIL!I41+[1]MAYO!I41+[1]JUNIO!I41</f>
        <v>0</v>
      </c>
      <c r="J41" s="24"/>
      <c r="K41" s="22">
        <f>[1]ABRIL!K41+[1]MAYO!K41+[1]JUNIO!K41</f>
        <v>16500</v>
      </c>
      <c r="L41" s="22">
        <f>[1]ABRIL!L41+[1]MAYO!L41+[1]JUNIO!L41</f>
        <v>37500</v>
      </c>
      <c r="M41" s="22">
        <f>[1]ABRIL!M41+[1]MAYO!M41+[1]JUNIO!M41</f>
        <v>131300</v>
      </c>
      <c r="N41" s="22">
        <f>[1]ABRIL!N41+[1]MAYO!N41+[1]JUNIO!N41</f>
        <v>31200</v>
      </c>
      <c r="O41" s="22">
        <f t="shared" si="0"/>
        <v>162500</v>
      </c>
      <c r="P41" s="23"/>
    </row>
    <row r="42" spans="1:18" ht="43.5" thickBot="1" x14ac:dyDescent="0.3">
      <c r="A42" s="18">
        <f>[1]ABRIL!A42+[1]MAYO!A42+[1]JUNIO!A42</f>
        <v>3</v>
      </c>
      <c r="B42" s="19" t="s">
        <v>39</v>
      </c>
      <c r="C42" s="19" t="s">
        <v>50</v>
      </c>
      <c r="D42" s="19" t="s">
        <v>36</v>
      </c>
      <c r="E42" s="20" t="s">
        <v>37</v>
      </c>
      <c r="F42" s="19" t="s">
        <v>41</v>
      </c>
      <c r="G42" s="21">
        <f>[1]ABRIL!G42+[1]MAYO!G42+[1]JUNIO!G42</f>
        <v>32</v>
      </c>
      <c r="H42" s="21">
        <f>[1]ABRIL!H42+[1]MAYO!H42+[1]JUNIO!H42</f>
        <v>12</v>
      </c>
      <c r="I42" s="21">
        <f>[1]ABRIL!I42+[1]MAYO!I42+[1]JUNIO!I42</f>
        <v>4</v>
      </c>
      <c r="J42" s="24"/>
      <c r="K42" s="22">
        <f>[1]ABRIL!K42+[1]MAYO!K42+[1]JUNIO!K42</f>
        <v>11000</v>
      </c>
      <c r="L42" s="22">
        <f>[1]ABRIL!L42+[1]MAYO!L42+[1]JUNIO!L42</f>
        <v>25000</v>
      </c>
      <c r="M42" s="22">
        <f>[1]ABRIL!M42+[1]MAYO!M42+[1]JUNIO!M42</f>
        <v>48532</v>
      </c>
      <c r="N42" s="22">
        <f>[1]ABRIL!N42+[1]MAYO!N42+[1]JUNIO!N42</f>
        <v>44800</v>
      </c>
      <c r="O42" s="22">
        <f t="shared" si="0"/>
        <v>93332</v>
      </c>
      <c r="P42" s="23"/>
    </row>
    <row r="43" spans="1:18" ht="43.5" hidden="1" thickBot="1" x14ac:dyDescent="0.3">
      <c r="A43" s="18">
        <f>[1]ABRIL!A43+[1]MAYO!A43+[1]JUNIO!A43</f>
        <v>0</v>
      </c>
      <c r="B43" s="19" t="s">
        <v>51</v>
      </c>
      <c r="C43" s="19" t="s">
        <v>52</v>
      </c>
      <c r="D43" s="19" t="s">
        <v>36</v>
      </c>
      <c r="E43" s="20" t="s">
        <v>37</v>
      </c>
      <c r="F43" s="19" t="s">
        <v>44</v>
      </c>
      <c r="G43" s="21">
        <f>[1]ABRIL!G43+[1]MAYO!G43+[1]JUNIO!G43</f>
        <v>0</v>
      </c>
      <c r="H43" s="21">
        <f>[1]ABRIL!H43+[1]MAYO!H43+[1]JUNIO!H43</f>
        <v>0</v>
      </c>
      <c r="I43" s="21">
        <f>[1]ABRIL!I43+[1]MAYO!I43+[1]JUNIO!I43</f>
        <v>0</v>
      </c>
      <c r="J43" s="22">
        <v>205000</v>
      </c>
      <c r="K43" s="22">
        <f>[1]ABRIL!K43+[1]MAYO!K43+[1]JUNIO!K43</f>
        <v>0</v>
      </c>
      <c r="L43" s="22">
        <f>[1]ABRIL!L43+[1]MAYO!L43+[1]JUNIO!L43</f>
        <v>0</v>
      </c>
      <c r="M43" s="22">
        <f>[1]ABRIL!M43+[1]MAYO!M43+[1]JUNIO!M43</f>
        <v>0</v>
      </c>
      <c r="N43" s="22">
        <f>[1]ABRIL!N43+[1]MAYO!N43+[1]JUNIO!N43</f>
        <v>0</v>
      </c>
      <c r="O43" s="22">
        <f t="shared" si="0"/>
        <v>0</v>
      </c>
      <c r="P43" s="23"/>
    </row>
    <row r="44" spans="1:18" ht="43.5" hidden="1" thickBot="1" x14ac:dyDescent="0.3">
      <c r="A44" s="18">
        <f>[1]ABRIL!A44+[1]MAYO!A44+[1]JUNIO!A44</f>
        <v>0</v>
      </c>
      <c r="B44" s="19" t="s">
        <v>51</v>
      </c>
      <c r="C44" s="19" t="s">
        <v>53</v>
      </c>
      <c r="D44" s="19" t="s">
        <v>36</v>
      </c>
      <c r="E44" s="20" t="s">
        <v>37</v>
      </c>
      <c r="F44" s="19" t="s">
        <v>44</v>
      </c>
      <c r="G44" s="21">
        <f>[1]ABRIL!G44+[1]MAYO!G44+[1]JUNIO!G44</f>
        <v>0</v>
      </c>
      <c r="H44" s="21">
        <f>[1]ABRIL!H44+[1]MAYO!H44+[1]JUNIO!H44</f>
        <v>0</v>
      </c>
      <c r="I44" s="21">
        <f>[1]ABRIL!I44+[1]MAYO!I44+[1]JUNIO!I44</f>
        <v>0</v>
      </c>
      <c r="J44" s="24"/>
      <c r="K44" s="22">
        <f>[1]ABRIL!K44+[1]MAYO!K44+[1]JUNIO!K44</f>
        <v>0</v>
      </c>
      <c r="L44" s="22">
        <f>[1]ABRIL!L44+[1]MAYO!L44+[1]JUNIO!L44</f>
        <v>0</v>
      </c>
      <c r="M44" s="22">
        <f>[1]ABRIL!M44+[1]MAYO!M44+[1]JUNIO!M44</f>
        <v>0</v>
      </c>
      <c r="N44" s="22">
        <f>[1]ABRIL!N44+[1]MAYO!N44+[1]JUNIO!N44</f>
        <v>0</v>
      </c>
      <c r="O44" s="22">
        <f t="shared" si="0"/>
        <v>0</v>
      </c>
      <c r="P44" s="23"/>
      <c r="R44" s="25">
        <f>[1]ABRIL!L40+[1]MAYO!L42+[1]JUNIO!L43</f>
        <v>0</v>
      </c>
    </row>
    <row r="45" spans="1:18" ht="15.75" customHeight="1" thickBot="1" x14ac:dyDescent="0.3">
      <c r="A45" s="26">
        <f>SUM(A36:A44)</f>
        <v>10</v>
      </c>
      <c r="B45" s="171" t="s">
        <v>54</v>
      </c>
      <c r="C45" s="171"/>
      <c r="D45" s="171"/>
      <c r="E45" s="171"/>
      <c r="F45" s="171"/>
      <c r="G45" s="28">
        <f>SUM(G36:G44)</f>
        <v>72</v>
      </c>
      <c r="H45" s="28">
        <f>SUM(H36:H44)</f>
        <v>44</v>
      </c>
      <c r="I45" s="28">
        <f t="shared" ref="I45:N45" si="1">SUM(I36:I44)</f>
        <v>4</v>
      </c>
      <c r="J45" s="28">
        <f t="shared" si="1"/>
        <v>1000000</v>
      </c>
      <c r="K45" s="28">
        <f t="shared" si="1"/>
        <v>33000</v>
      </c>
      <c r="L45" s="29">
        <f>SUM(L36:L44)</f>
        <v>75000</v>
      </c>
      <c r="M45" s="28">
        <f t="shared" si="1"/>
        <v>274110</v>
      </c>
      <c r="N45" s="29">
        <f t="shared" si="1"/>
        <v>98400</v>
      </c>
      <c r="O45" s="30">
        <f>SUM(O36:O44)</f>
        <v>372510</v>
      </c>
      <c r="P45" s="23"/>
    </row>
    <row r="46" spans="1:18" ht="15.75" customHeight="1" thickBot="1" x14ac:dyDescent="0.3">
      <c r="A46" s="179" t="s">
        <v>55</v>
      </c>
      <c r="B46" s="180"/>
      <c r="C46" s="180"/>
      <c r="D46" s="180"/>
      <c r="E46" s="180"/>
      <c r="F46" s="180"/>
      <c r="G46" s="180"/>
      <c r="H46" s="31"/>
      <c r="I46" s="31"/>
      <c r="J46" s="32"/>
      <c r="K46" s="32"/>
      <c r="L46" s="32"/>
      <c r="M46" s="33">
        <v>0</v>
      </c>
      <c r="N46" s="33">
        <f>N45*-0.1</f>
        <v>-9840</v>
      </c>
      <c r="O46" s="33">
        <f>N46</f>
        <v>-9840</v>
      </c>
      <c r="P46" s="23"/>
    </row>
    <row r="47" spans="1:18" ht="15.75" customHeight="1" thickBot="1" x14ac:dyDescent="0.3">
      <c r="A47" s="171" t="s">
        <v>56</v>
      </c>
      <c r="B47" s="171"/>
      <c r="C47" s="171"/>
      <c r="D47" s="171"/>
      <c r="E47" s="171"/>
      <c r="F47" s="171"/>
      <c r="G47" s="171"/>
      <c r="H47" s="34"/>
      <c r="I47" s="34"/>
      <c r="J47" s="35"/>
      <c r="K47" s="33"/>
      <c r="L47" s="33"/>
      <c r="M47" s="33"/>
      <c r="N47" s="33">
        <f>SUM(N45:N46)</f>
        <v>88560</v>
      </c>
      <c r="O47" s="33">
        <f>O46+O45</f>
        <v>362670</v>
      </c>
      <c r="P47" s="23"/>
    </row>
    <row r="48" spans="1:18" x14ac:dyDescent="0.25">
      <c r="A48" s="36"/>
      <c r="B48" s="36"/>
      <c r="C48" s="36"/>
      <c r="D48" s="36"/>
      <c r="E48" s="36"/>
      <c r="F48" s="36"/>
      <c r="G48" s="36"/>
      <c r="H48" s="37"/>
      <c r="J48" s="38"/>
      <c r="K48" s="38"/>
      <c r="L48" s="38"/>
      <c r="M48" s="38"/>
      <c r="N48" s="38"/>
      <c r="O48" s="39"/>
    </row>
    <row r="49" spans="1:16" x14ac:dyDescent="0.25">
      <c r="A49" s="36"/>
      <c r="B49" s="36"/>
      <c r="C49" s="36"/>
      <c r="D49" s="36"/>
      <c r="E49" s="36"/>
      <c r="F49" s="36"/>
      <c r="G49" s="36"/>
      <c r="H49" s="37"/>
      <c r="I49" s="37"/>
      <c r="J49" s="38"/>
      <c r="K49" s="38"/>
      <c r="L49" s="38"/>
      <c r="M49" s="38"/>
      <c r="N49" s="38"/>
      <c r="O49" s="39"/>
    </row>
    <row r="50" spans="1:16" ht="15.75" thickBot="1" x14ac:dyDescent="0.3">
      <c r="A50" s="158" t="s">
        <v>57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40"/>
      <c r="O50" s="40"/>
    </row>
    <row r="51" spans="1:16" ht="24.75" customHeight="1" thickBot="1" x14ac:dyDescent="0.3">
      <c r="A51" s="172" t="s">
        <v>16</v>
      </c>
      <c r="B51" s="174" t="s">
        <v>17</v>
      </c>
      <c r="C51" s="175"/>
      <c r="D51" s="154" t="s">
        <v>18</v>
      </c>
      <c r="E51" s="154" t="s">
        <v>19</v>
      </c>
      <c r="F51" s="154" t="s">
        <v>20</v>
      </c>
      <c r="G51" s="154" t="s">
        <v>21</v>
      </c>
      <c r="H51" s="172" t="s">
        <v>22</v>
      </c>
      <c r="I51" s="172"/>
      <c r="J51" s="154" t="s">
        <v>23</v>
      </c>
      <c r="K51" s="12"/>
      <c r="L51" s="12"/>
      <c r="M51" s="154" t="s">
        <v>24</v>
      </c>
      <c r="N51" s="154" t="s">
        <v>25</v>
      </c>
      <c r="O51" s="168" t="s">
        <v>26</v>
      </c>
    </row>
    <row r="52" spans="1:16" ht="3.75" customHeight="1" thickBot="1" x14ac:dyDescent="0.3">
      <c r="A52" s="173"/>
      <c r="B52" s="176"/>
      <c r="C52" s="177"/>
      <c r="D52" s="164"/>
      <c r="E52" s="164"/>
      <c r="F52" s="164"/>
      <c r="G52" s="155"/>
      <c r="H52" s="164" t="s">
        <v>30</v>
      </c>
      <c r="I52" s="164" t="s">
        <v>31</v>
      </c>
      <c r="J52" s="155"/>
      <c r="K52" s="16"/>
      <c r="L52" s="16"/>
      <c r="M52" s="155"/>
      <c r="N52" s="164"/>
      <c r="O52" s="169"/>
    </row>
    <row r="53" spans="1:16" ht="27.75" customHeight="1" thickBot="1" x14ac:dyDescent="0.3">
      <c r="A53" s="173"/>
      <c r="B53" s="12" t="s">
        <v>28</v>
      </c>
      <c r="C53" s="11" t="s">
        <v>29</v>
      </c>
      <c r="D53" s="164"/>
      <c r="E53" s="164"/>
      <c r="F53" s="164"/>
      <c r="G53" s="178"/>
      <c r="H53" s="165"/>
      <c r="I53" s="165"/>
      <c r="J53" s="155"/>
      <c r="K53" s="13" t="s">
        <v>32</v>
      </c>
      <c r="L53" s="13" t="s">
        <v>33</v>
      </c>
      <c r="M53" s="155"/>
      <c r="N53" s="165"/>
      <c r="O53" s="170"/>
    </row>
    <row r="54" spans="1:16" ht="48.75" customHeight="1" thickBot="1" x14ac:dyDescent="0.3">
      <c r="A54" s="18">
        <f>[1]ABRIL!A58+[1]MAYO!A54+[1]JUNIO!A58</f>
        <v>1</v>
      </c>
      <c r="B54" s="19" t="str">
        <f>[1]ABRIL!B58</f>
        <v xml:space="preserve"> ElpidioAviles Quezada/Angel Dames</v>
      </c>
      <c r="C54" s="19" t="s">
        <v>58</v>
      </c>
      <c r="D54" s="19" t="s">
        <v>59</v>
      </c>
      <c r="E54" s="20" t="s">
        <v>37</v>
      </c>
      <c r="F54" s="19" t="str">
        <f>[1]ABRIL!F58</f>
        <v>Nisibon, Higuey</v>
      </c>
      <c r="G54" s="21">
        <f>[1]ABRIL!G58+[1]MAYO!G54+[1]JUNIO!G58</f>
        <v>16</v>
      </c>
      <c r="H54" s="41">
        <f>[1]ABRIL!H58+[1]MAYO!H54+[1]JUNIO!H58</f>
        <v>25</v>
      </c>
      <c r="I54" s="21">
        <f>[1]ABRIL!I58+[1]MAYO!I54+[1]JUNIO!I58</f>
        <v>5</v>
      </c>
      <c r="J54" s="42">
        <v>250000</v>
      </c>
      <c r="K54" s="43">
        <f>[1]ABRIL!K58+[1]MAYO!K54+[1]JUNIO!K58</f>
        <v>3500</v>
      </c>
      <c r="L54" s="43">
        <f>[1]ABRIL!L58+[1]MAYO!L54+[1]JUNIO!L58</f>
        <v>14962.5</v>
      </c>
      <c r="M54" s="43">
        <f>[1]ABRIL!M58+[1]MAYO!M54+[1]JUNIO!M58</f>
        <v>40000</v>
      </c>
      <c r="N54" s="43">
        <f>[1]ABRIL!N58+[1]MAYO!N54+[1]JUNIO!N58</f>
        <v>75600</v>
      </c>
      <c r="O54" s="43">
        <f>[1]ABRIL!O58+[1]MAYO!O54+[1]JUNIO!O58</f>
        <v>115600</v>
      </c>
      <c r="P54" s="23"/>
    </row>
    <row r="55" spans="1:16" ht="43.5" thickBot="1" x14ac:dyDescent="0.3">
      <c r="A55" s="18">
        <v>0</v>
      </c>
      <c r="B55" s="19" t="s">
        <v>60</v>
      </c>
      <c r="C55" s="19" t="s">
        <v>61</v>
      </c>
      <c r="D55" s="19" t="s">
        <v>59</v>
      </c>
      <c r="E55" s="44" t="s">
        <v>37</v>
      </c>
      <c r="F55" s="19" t="s">
        <v>62</v>
      </c>
      <c r="G55" s="21">
        <f>[1]ABRIL!G59+[1]MAYO!G55+[1]JUNIO!G59</f>
        <v>16</v>
      </c>
      <c r="H55" s="41">
        <f>[1]ABRIL!H59+[1]MAYO!H55+[1]JUNIO!H59</f>
        <v>0</v>
      </c>
      <c r="I55" s="21">
        <f>[1]ABRIL!I59+[1]MAYO!I55+[1]JUNIO!I59</f>
        <v>0</v>
      </c>
      <c r="J55" s="42">
        <v>185625</v>
      </c>
      <c r="K55" s="45">
        <f>[1]ABRIL!K59+[1]MAYO!K55+[1]JUNIO!K59</f>
        <v>4000</v>
      </c>
      <c r="L55" s="45">
        <f>[1]ABRIL!L59+[1]MAYO!L55+[1]JUNIO!L59</f>
        <v>14950</v>
      </c>
      <c r="M55" s="45">
        <f>[1]ABRIL!M59+[1]MAYO!M55+[1]JUNIO!M59</f>
        <v>25000</v>
      </c>
      <c r="N55" s="45">
        <f>[1]ABRIL!N59+[1]MAYO!N55+[1]JUNIO!N59</f>
        <v>50400</v>
      </c>
      <c r="O55" s="45">
        <f>[1]ABRIL!O59+[1]MAYO!O55+[1]JUNIO!O59</f>
        <v>75400</v>
      </c>
    </row>
    <row r="56" spans="1:16" ht="43.5" thickBot="1" x14ac:dyDescent="0.3">
      <c r="A56" s="18">
        <f>[1]ABRIL!A59+[1]MAYO!A56+[1]JUNIO!A60</f>
        <v>4</v>
      </c>
      <c r="B56" s="19" t="str">
        <f>[1]ABRIL!B59</f>
        <v>Juan Valdez</v>
      </c>
      <c r="C56" s="19" t="s">
        <v>46</v>
      </c>
      <c r="D56" s="19" t="s">
        <v>59</v>
      </c>
      <c r="E56" s="20" t="s">
        <v>37</v>
      </c>
      <c r="F56" s="19" t="str">
        <f>[1]ABRIL!F59</f>
        <v>Baigua, San Rafel del Yuma</v>
      </c>
      <c r="G56" s="21">
        <f>[1]ABRIL!G60+[1]MAYO!G56+[1]JUNIO!G60</f>
        <v>40</v>
      </c>
      <c r="H56" s="41">
        <f>[1]ABRIL!H60+[1]MAYO!H56+[1]JUNIO!H60</f>
        <v>20</v>
      </c>
      <c r="I56" s="21">
        <f>[1]ABRIL!I60+[1]MAYO!I56+[1]JUNIO!I60</f>
        <v>5</v>
      </c>
      <c r="J56" s="42">
        <v>300000</v>
      </c>
      <c r="K56" s="43">
        <f>[1]ABRIL!K60+[1]MAYO!K56+[1]JUNIO!K60</f>
        <v>17500</v>
      </c>
      <c r="L56" s="43">
        <f>[1]ABRIL!L60+[1]MAYO!L56+[1]JUNIO!L60</f>
        <v>51137.5</v>
      </c>
      <c r="M56" s="43">
        <f>[1]ABRIL!M60+[1]MAYO!M56+[1]JUNIO!M60</f>
        <v>40000</v>
      </c>
      <c r="N56" s="43">
        <f>[1]ABRIL!N60+[1]MAYO!N56+[1]JUNIO!N60</f>
        <v>137400</v>
      </c>
      <c r="O56" s="43">
        <f>[1]ABRIL!O60+[1]MAYO!O56+[1]JUNIO!O60</f>
        <v>177400</v>
      </c>
      <c r="P56" s="23"/>
    </row>
    <row r="57" spans="1:16" ht="29.25" thickBot="1" x14ac:dyDescent="0.3">
      <c r="A57" s="18">
        <f>[1]ABRIL!A60+[1]MAYO!A57+[1]JUNIO!A61</f>
        <v>2</v>
      </c>
      <c r="B57" s="19" t="str">
        <f>[1]MAYO!B57</f>
        <v>Juan M Nuñez</v>
      </c>
      <c r="C57" s="19" t="s">
        <v>63</v>
      </c>
      <c r="D57" s="19" t="s">
        <v>59</v>
      </c>
      <c r="E57" s="20" t="s">
        <v>37</v>
      </c>
      <c r="F57" s="19" t="str">
        <f>[1]MAYO!F57</f>
        <v>Paraiso, Barhona</v>
      </c>
      <c r="G57" s="21">
        <f>[1]ABRIL!G61+[1]MAYO!G57+[1]JUNIO!G61</f>
        <v>8</v>
      </c>
      <c r="H57" s="41">
        <f>[1]ABRIL!H61+[1]MAYO!H57+[1]JUNIO!H61</f>
        <v>20</v>
      </c>
      <c r="I57" s="21">
        <f>[1]ABRIL!I61+[1]MAYO!I57+[1]JUNIO!I61</f>
        <v>5</v>
      </c>
      <c r="J57" s="42">
        <f>370000</f>
        <v>370000</v>
      </c>
      <c r="K57" s="43">
        <f>[1]ABRIL!K61+[1]MAYO!K57+[1]JUNIO!K61</f>
        <v>5500</v>
      </c>
      <c r="L57" s="43">
        <f>[1]ABRIL!L61+[1]MAYO!L57+[1]JUNIO!L61</f>
        <v>12500</v>
      </c>
      <c r="M57" s="43">
        <f>[1]ABRIL!M61+[1]MAYO!M57+[1]JUNIO!M61</f>
        <v>60000</v>
      </c>
      <c r="N57" s="43">
        <f>[1]ABRIL!N61+[1]MAYO!N57+[1]JUNIO!N61</f>
        <v>50400</v>
      </c>
      <c r="O57" s="43">
        <f>[1]ABRIL!O61+[1]MAYO!O57+[1]JUNIO!O61</f>
        <v>110400</v>
      </c>
      <c r="P57" s="23"/>
    </row>
    <row r="58" spans="1:16" ht="72" thickBot="1" x14ac:dyDescent="0.3">
      <c r="A58" s="18">
        <f>[1]ABRIL!A62+[1]MAYO!A58+[1]JUNIO!A62</f>
        <v>1</v>
      </c>
      <c r="B58" s="19" t="str">
        <f>[1]MAYO!B58</f>
        <v>Joselin Cuevas, Victorino Victoriano, Ruben Ogando, Olga Peralta</v>
      </c>
      <c r="C58" s="19" t="s">
        <v>64</v>
      </c>
      <c r="D58" s="19" t="s">
        <v>59</v>
      </c>
      <c r="E58" s="20" t="s">
        <v>37</v>
      </c>
      <c r="F58" s="19" t="str">
        <f>[1]MAYO!F58</f>
        <v>Rancho Arriba, Ocoa</v>
      </c>
      <c r="G58" s="21">
        <f>[1]ABRIL!G62+[1]MAYO!G58+[1]JUNIO!G62</f>
        <v>16</v>
      </c>
      <c r="H58" s="41">
        <f>[1]ABRIL!H62+[1]MAYO!H58+[1]JUNIO!H62</f>
        <v>25</v>
      </c>
      <c r="I58" s="21">
        <f>[1]ABRIL!I62+[1]MAYO!I58+[1]JUNIO!I62</f>
        <v>5</v>
      </c>
      <c r="J58" s="42">
        <f>370000</f>
        <v>370000</v>
      </c>
      <c r="K58" s="43">
        <f>[1]ABRIL!K62+[1]MAYO!K58+[1]JUNIO!K62</f>
        <v>4000</v>
      </c>
      <c r="L58" s="43">
        <f>[1]ABRIL!L62+[1]MAYO!L58+[1]JUNIO!L62</f>
        <v>14962.5</v>
      </c>
      <c r="M58" s="43">
        <f>[1]ABRIL!M62+[1]MAYO!M58+[1]JUNIO!M62</f>
        <v>90000</v>
      </c>
      <c r="N58" s="43">
        <f>[1]ABRIL!N62+[1]MAYO!N58+[1]JUNIO!N62</f>
        <v>151200</v>
      </c>
      <c r="O58" s="43">
        <f>[1]ABRIL!O62+[1]MAYO!O58+[1]JUNIO!O62</f>
        <v>241200</v>
      </c>
      <c r="P58" s="23"/>
    </row>
    <row r="59" spans="1:16" ht="15.75" thickBot="1" x14ac:dyDescent="0.3">
      <c r="A59" s="26">
        <f>SUM(A54:A58)</f>
        <v>8</v>
      </c>
      <c r="B59" s="146" t="s">
        <v>54</v>
      </c>
      <c r="C59" s="147"/>
      <c r="D59" s="147"/>
      <c r="E59" s="147"/>
      <c r="F59" s="148"/>
      <c r="G59" s="28">
        <f>SUM(G54:G58)</f>
        <v>96</v>
      </c>
      <c r="H59" s="28">
        <f t="shared" ref="H59:O59" si="2">SUM(H54:H58)</f>
        <v>90</v>
      </c>
      <c r="I59" s="28">
        <f t="shared" si="2"/>
        <v>20</v>
      </c>
      <c r="J59" s="28">
        <f t="shared" si="2"/>
        <v>1475625</v>
      </c>
      <c r="K59" s="28">
        <f t="shared" si="2"/>
        <v>34500</v>
      </c>
      <c r="L59" s="28">
        <f t="shared" si="2"/>
        <v>108512.5</v>
      </c>
      <c r="M59" s="28">
        <f t="shared" si="2"/>
        <v>255000</v>
      </c>
      <c r="N59" s="28">
        <f t="shared" si="2"/>
        <v>465000</v>
      </c>
      <c r="O59" s="30">
        <f t="shared" si="2"/>
        <v>720000</v>
      </c>
      <c r="P59" s="23"/>
    </row>
    <row r="60" spans="1:16" ht="15.75" thickBot="1" x14ac:dyDescent="0.3">
      <c r="A60" s="149" t="s">
        <v>55</v>
      </c>
      <c r="B60" s="150"/>
      <c r="C60" s="150"/>
      <c r="D60" s="150"/>
      <c r="E60" s="150"/>
      <c r="F60" s="150"/>
      <c r="G60" s="150"/>
      <c r="H60" s="46"/>
      <c r="I60" s="47"/>
      <c r="J60" s="48"/>
      <c r="K60" s="48"/>
      <c r="L60" s="48"/>
      <c r="M60" s="49">
        <v>0</v>
      </c>
      <c r="N60" s="49">
        <f>N59*-0.1</f>
        <v>-46500</v>
      </c>
      <c r="O60" s="49">
        <f>N60</f>
        <v>-46500</v>
      </c>
      <c r="P60" s="23"/>
    </row>
    <row r="61" spans="1:16" ht="19.5" customHeight="1" thickBot="1" x14ac:dyDescent="0.3">
      <c r="A61" s="146" t="s">
        <v>65</v>
      </c>
      <c r="B61" s="147"/>
      <c r="C61" s="147"/>
      <c r="D61" s="147"/>
      <c r="E61" s="147"/>
      <c r="F61" s="147"/>
      <c r="G61" s="147"/>
      <c r="H61" s="50"/>
      <c r="I61" s="50"/>
      <c r="J61" s="51"/>
      <c r="K61" s="51"/>
      <c r="L61" s="51"/>
      <c r="M61" s="49">
        <f>SUM(M59:M60)</f>
        <v>255000</v>
      </c>
      <c r="N61" s="49">
        <f>SUM(N59:N60)</f>
        <v>418500</v>
      </c>
      <c r="O61" s="49">
        <f>O60+O59</f>
        <v>673500</v>
      </c>
      <c r="P61" s="23"/>
    </row>
    <row r="62" spans="1:16" x14ac:dyDescent="0.25">
      <c r="A62" s="52"/>
      <c r="B62" s="52"/>
      <c r="C62" s="52"/>
      <c r="D62" s="52"/>
      <c r="E62" s="52"/>
      <c r="F62" s="52"/>
      <c r="G62" s="52"/>
      <c r="H62" s="53"/>
      <c r="I62" s="53"/>
      <c r="J62" s="54"/>
      <c r="K62" s="54"/>
      <c r="L62" s="54"/>
      <c r="M62" s="55"/>
      <c r="N62" s="56"/>
      <c r="O62" s="56"/>
    </row>
    <row r="63" spans="1:16" x14ac:dyDescent="0.25">
      <c r="A63" s="36"/>
      <c r="B63" s="36"/>
      <c r="C63" s="36"/>
      <c r="D63" s="36"/>
      <c r="E63" s="36"/>
      <c r="F63" s="36"/>
      <c r="G63" s="36"/>
      <c r="H63" s="37"/>
      <c r="I63" s="37"/>
      <c r="J63" s="57"/>
      <c r="K63" s="57"/>
      <c r="L63" s="57"/>
      <c r="M63" s="58"/>
      <c r="N63" s="39"/>
      <c r="O63" s="39"/>
    </row>
    <row r="64" spans="1:16" x14ac:dyDescent="0.25">
      <c r="A64" s="36"/>
      <c r="B64" s="36"/>
      <c r="C64" s="36"/>
      <c r="D64" s="36"/>
      <c r="E64" s="36"/>
      <c r="F64" s="36"/>
      <c r="G64" s="36"/>
      <c r="H64" s="37"/>
      <c r="I64" s="37"/>
      <c r="J64" s="57"/>
      <c r="K64" s="57"/>
      <c r="L64" s="57"/>
      <c r="M64" s="58"/>
      <c r="N64" s="39"/>
      <c r="O64" s="39"/>
    </row>
    <row r="65" spans="1:17" ht="16.5" customHeight="1" thickBot="1" x14ac:dyDescent="0.3">
      <c r="A65" s="158" t="s">
        <v>66</v>
      </c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59"/>
      <c r="O65" s="59"/>
    </row>
    <row r="66" spans="1:17" ht="29.25" customHeight="1" thickBot="1" x14ac:dyDescent="0.3">
      <c r="A66" s="144" t="s">
        <v>16</v>
      </c>
      <c r="B66" s="152" t="s">
        <v>17</v>
      </c>
      <c r="C66" s="153"/>
      <c r="D66" s="144" t="s">
        <v>18</v>
      </c>
      <c r="E66" s="144" t="s">
        <v>19</v>
      </c>
      <c r="F66" s="144" t="s">
        <v>20</v>
      </c>
      <c r="G66" s="144" t="s">
        <v>67</v>
      </c>
      <c r="H66" s="166" t="s">
        <v>22</v>
      </c>
      <c r="I66" s="167"/>
      <c r="J66" s="154" t="s">
        <v>23</v>
      </c>
      <c r="K66" s="60"/>
      <c r="L66" s="60"/>
      <c r="M66" s="144" t="s">
        <v>24</v>
      </c>
      <c r="N66" s="144" t="s">
        <v>25</v>
      </c>
      <c r="O66" s="144" t="s">
        <v>68</v>
      </c>
    </row>
    <row r="67" spans="1:17" ht="13.5" customHeight="1" thickBot="1" x14ac:dyDescent="0.3">
      <c r="A67" s="156"/>
      <c r="B67" s="160"/>
      <c r="C67" s="161"/>
      <c r="D67" s="156"/>
      <c r="E67" s="156"/>
      <c r="F67" s="156"/>
      <c r="G67" s="156"/>
      <c r="H67" s="144" t="s">
        <v>30</v>
      </c>
      <c r="I67" s="144" t="s">
        <v>31</v>
      </c>
      <c r="J67" s="164"/>
      <c r="K67" s="63"/>
      <c r="L67" s="63"/>
      <c r="M67" s="156"/>
      <c r="N67" s="156"/>
      <c r="O67" s="156"/>
    </row>
    <row r="68" spans="1:17" ht="26.25" customHeight="1" thickBot="1" x14ac:dyDescent="0.3">
      <c r="A68" s="145"/>
      <c r="B68" s="60" t="s">
        <v>28</v>
      </c>
      <c r="C68" s="61" t="s">
        <v>29</v>
      </c>
      <c r="D68" s="145"/>
      <c r="E68" s="145"/>
      <c r="F68" s="145"/>
      <c r="G68" s="145"/>
      <c r="H68" s="145"/>
      <c r="I68" s="145"/>
      <c r="J68" s="165"/>
      <c r="K68" s="62" t="s">
        <v>32</v>
      </c>
      <c r="L68" s="62" t="s">
        <v>33</v>
      </c>
      <c r="M68" s="145"/>
      <c r="N68" s="145"/>
      <c r="O68" s="145"/>
    </row>
    <row r="69" spans="1:17" ht="54" customHeight="1" thickBot="1" x14ac:dyDescent="0.3">
      <c r="A69" s="18">
        <f>[1]ABRIL!A72+[1]MAYO!A68+[1]JUNIO!A72</f>
        <v>2</v>
      </c>
      <c r="B69" s="64" t="s">
        <v>69</v>
      </c>
      <c r="C69" s="64" t="s">
        <v>70</v>
      </c>
      <c r="D69" s="64" t="s">
        <v>71</v>
      </c>
      <c r="E69" s="64" t="s">
        <v>37</v>
      </c>
      <c r="F69" s="64" t="s">
        <v>72</v>
      </c>
      <c r="G69" s="65">
        <f>[1]ABRIL!G72+[1]MAYO!G68+[1]JUNIO!G72</f>
        <v>32</v>
      </c>
      <c r="H69" s="65">
        <f>[1]ABRIL!H72+[1]MAYO!H68+[1]JUNIO!H72</f>
        <v>0</v>
      </c>
      <c r="I69" s="65">
        <f>[1]ABRIL!I72+[1]MAYO!I68+[1]JUNIO!I72</f>
        <v>0</v>
      </c>
      <c r="J69" s="66">
        <v>500000</v>
      </c>
      <c r="K69" s="67">
        <f>[1]ABRIL!K72+[1]MAYO!K68+[1]JUNIO!K72</f>
        <v>11200</v>
      </c>
      <c r="L69" s="67">
        <f>[1]ABRIL!L72+[1]MAYO!L68+[1]JUNIO!L72</f>
        <v>30800</v>
      </c>
      <c r="M69" s="67">
        <f>[1]ABRIL!M72+[1]MAYO!M68+[1]JUNIO!M72</f>
        <v>0</v>
      </c>
      <c r="N69" s="67">
        <f>[1]ABRIL!N72+[1]MAYO!N68+[1]JUNIO!N72</f>
        <v>22803</v>
      </c>
      <c r="O69" s="66">
        <f>SUM(M69:N69)</f>
        <v>22803</v>
      </c>
    </row>
    <row r="70" spans="1:17" ht="80.25" customHeight="1" thickBot="1" x14ac:dyDescent="0.3">
      <c r="A70" s="18">
        <f>[1]ABRIL!A73+[1]MAYO!A69+[1]JUNIO!A73</f>
        <v>2</v>
      </c>
      <c r="B70" s="64" t="s">
        <v>73</v>
      </c>
      <c r="C70" s="64" t="s">
        <v>74</v>
      </c>
      <c r="D70" s="64" t="s">
        <v>71</v>
      </c>
      <c r="E70" s="64" t="s">
        <v>37</v>
      </c>
      <c r="F70" s="64" t="s">
        <v>75</v>
      </c>
      <c r="G70" s="65">
        <f>[1]ABRIL!G73+[1]MAYO!G69+[1]JUNIO!G73</f>
        <v>32</v>
      </c>
      <c r="H70" s="65">
        <f>[1]ABRIL!H73+[1]MAYO!H69+[1]JUNIO!H73</f>
        <v>0</v>
      </c>
      <c r="I70" s="65">
        <f>[1]ABRIL!I73+[1]MAYO!I69+[1]JUNIO!I73</f>
        <v>0</v>
      </c>
      <c r="J70" s="66"/>
      <c r="K70" s="67">
        <f>[1]ABRIL!K73+[1]MAYO!K69+[1]JUNIO!K73</f>
        <v>10800</v>
      </c>
      <c r="L70" s="67">
        <f>[1]ABRIL!L73+[1]MAYO!L69+[1]JUNIO!L73</f>
        <v>30800</v>
      </c>
      <c r="M70" s="67">
        <f>[1]ABRIL!M73+[1]MAYO!M69+[1]JUNIO!M73</f>
        <v>0</v>
      </c>
      <c r="N70" s="67">
        <f>[1]ABRIL!N73+[1]MAYO!N69+[1]JUNIO!N73</f>
        <v>11400</v>
      </c>
      <c r="O70" s="66">
        <f t="shared" ref="O70:O75" si="3">SUM(M70:N70)</f>
        <v>11400</v>
      </c>
      <c r="Q70" s="25"/>
    </row>
    <row r="71" spans="1:17" ht="53.25" customHeight="1" thickBot="1" x14ac:dyDescent="0.3">
      <c r="A71" s="18">
        <f>[1]ABRIL!A74+[1]MAYO!A70+[1]JUNIO!A74</f>
        <v>1</v>
      </c>
      <c r="B71" s="64" t="s">
        <v>69</v>
      </c>
      <c r="C71" s="64" t="s">
        <v>76</v>
      </c>
      <c r="D71" s="64" t="s">
        <v>71</v>
      </c>
      <c r="E71" s="64" t="s">
        <v>37</v>
      </c>
      <c r="F71" s="64" t="s">
        <v>75</v>
      </c>
      <c r="G71" s="65">
        <f>[1]ABRIL!G74+[1]MAYO!G70+[1]JUNIO!G74</f>
        <v>16</v>
      </c>
      <c r="H71" s="65">
        <f>[1]ABRIL!H74+[1]MAYO!H70+[1]JUNIO!H74</f>
        <v>0</v>
      </c>
      <c r="I71" s="65">
        <f>[1]ABRIL!I74+[1]MAYO!I70+[1]JUNIO!I74</f>
        <v>0</v>
      </c>
      <c r="J71" s="66">
        <v>500000</v>
      </c>
      <c r="K71" s="67">
        <f>[1]ABRIL!K74+[1]MAYO!K70+[1]JUNIO!K74</f>
        <v>5600</v>
      </c>
      <c r="L71" s="67">
        <f>[1]ABRIL!L74+[1]MAYO!L70+[1]JUNIO!L74</f>
        <v>15400</v>
      </c>
      <c r="M71" s="67">
        <f>[1]ABRIL!M74+[1]MAYO!M70+[1]JUNIO!M74</f>
        <v>0</v>
      </c>
      <c r="N71" s="67">
        <f>[1]ABRIL!N74+[1]MAYO!N70+[1]JUNIO!N74</f>
        <v>11400</v>
      </c>
      <c r="O71" s="66">
        <f t="shared" si="3"/>
        <v>11400</v>
      </c>
    </row>
    <row r="72" spans="1:17" ht="53.25" hidden="1" customHeight="1" x14ac:dyDescent="0.25">
      <c r="A72" s="18">
        <f>[1]ABRIL!A75+[1]MAYO!A71+[1]JUNIO!A75</f>
        <v>0</v>
      </c>
      <c r="B72" s="64" t="s">
        <v>73</v>
      </c>
      <c r="C72" s="64" t="s">
        <v>76</v>
      </c>
      <c r="D72" s="64" t="s">
        <v>71</v>
      </c>
      <c r="E72" s="64" t="s">
        <v>37</v>
      </c>
      <c r="F72" s="64" t="s">
        <v>77</v>
      </c>
      <c r="G72" s="65">
        <f>[1]ABRIL!G75+[1]MAYO!G71+[1]JUNIO!G75</f>
        <v>0</v>
      </c>
      <c r="H72" s="65">
        <f>[1]ABRIL!H75+[1]MAYO!H71+[1]JUNIO!H75</f>
        <v>0</v>
      </c>
      <c r="I72" s="65">
        <f>[1]ABRIL!I75+[1]MAYO!I71+[1]JUNIO!I75</f>
        <v>0</v>
      </c>
      <c r="J72" s="66">
        <v>500000</v>
      </c>
      <c r="K72" s="67">
        <f>[1]ABRIL!K75+[1]MAYO!K71+[1]JUNIO!K75</f>
        <v>0</v>
      </c>
      <c r="L72" s="67">
        <f>[1]ABRIL!L75+[1]MAYO!L71+[1]JUNIO!L75</f>
        <v>0</v>
      </c>
      <c r="M72" s="67">
        <f>[1]ABRIL!M75+[1]MAYO!M71+[1]JUNIO!M75</f>
        <v>0</v>
      </c>
      <c r="N72" s="67">
        <f>[1]ABRIL!N75+[1]MAYO!N71+[1]JUNIO!N75</f>
        <v>0</v>
      </c>
      <c r="O72" s="66">
        <f t="shared" si="3"/>
        <v>0</v>
      </c>
    </row>
    <row r="73" spans="1:17" ht="53.25" customHeight="1" thickBot="1" x14ac:dyDescent="0.3">
      <c r="A73" s="18">
        <f>[1]ABRIL!A76+[1]MAYO!A72+[1]JUNIO!A76</f>
        <v>2</v>
      </c>
      <c r="B73" s="64" t="s">
        <v>78</v>
      </c>
      <c r="C73" s="64" t="s">
        <v>79</v>
      </c>
      <c r="D73" s="64" t="s">
        <v>71</v>
      </c>
      <c r="E73" s="64" t="s">
        <v>37</v>
      </c>
      <c r="F73" s="64" t="s">
        <v>77</v>
      </c>
      <c r="G73" s="65">
        <f>[1]ABRIL!G76+[1]MAYO!G72+[1]JUNIO!G76</f>
        <v>32</v>
      </c>
      <c r="H73" s="65">
        <f>[1]ABRIL!H76+[1]MAYO!H72+[1]JUNIO!H76</f>
        <v>0</v>
      </c>
      <c r="I73" s="65">
        <f>[1]ABRIL!I76+[1]MAYO!I72+[1]JUNIO!I76</f>
        <v>0</v>
      </c>
      <c r="J73" s="66">
        <v>500000</v>
      </c>
      <c r="K73" s="67">
        <f>[1]ABRIL!K76+[1]MAYO!K72+[1]JUNIO!K76</f>
        <v>11200</v>
      </c>
      <c r="L73" s="67">
        <f>[1]ABRIL!L76+[1]MAYO!L72+[1]JUNIO!L76</f>
        <v>30800</v>
      </c>
      <c r="M73" s="67">
        <f>[1]ABRIL!M76+[1]MAYO!M72+[1]JUNIO!M76</f>
        <v>0</v>
      </c>
      <c r="N73" s="67">
        <f>[1]ABRIL!N76+[1]MAYO!N72+[1]JUNIO!N76</f>
        <v>22800</v>
      </c>
      <c r="O73" s="66">
        <f t="shared" si="3"/>
        <v>22800</v>
      </c>
    </row>
    <row r="74" spans="1:17" ht="53.25" customHeight="1" thickBot="1" x14ac:dyDescent="0.3">
      <c r="A74" s="18">
        <f>[1]ABRIL!A77+[1]MAYO!A73+[1]JUNIO!A77</f>
        <v>3</v>
      </c>
      <c r="B74" s="64" t="s">
        <v>60</v>
      </c>
      <c r="C74" s="64" t="s">
        <v>80</v>
      </c>
      <c r="D74" s="64" t="s">
        <v>71</v>
      </c>
      <c r="E74" s="64" t="s">
        <v>37</v>
      </c>
      <c r="F74" s="64" t="s">
        <v>81</v>
      </c>
      <c r="G74" s="65">
        <f>[1]ABRIL!G77+[1]MAYO!G73+[1]JUNIO!G77</f>
        <v>48</v>
      </c>
      <c r="H74" s="65">
        <f>[1]ABRIL!H77+[1]MAYO!H73+[1]JUNIO!H77</f>
        <v>0</v>
      </c>
      <c r="I74" s="65">
        <f>[1]ABRIL!I77+[1]MAYO!I73+[1]JUNIO!I77</f>
        <v>0</v>
      </c>
      <c r="J74" s="66"/>
      <c r="K74" s="67">
        <f>[1]ABRIL!K77+[1]MAYO!K73+[1]JUNIO!K77</f>
        <v>14000</v>
      </c>
      <c r="L74" s="67">
        <f>[1]ABRIL!L77+[1]MAYO!L73+[1]JUNIO!L77</f>
        <v>38500</v>
      </c>
      <c r="M74" s="67">
        <f>[1]ABRIL!M77+[1]MAYO!M73+[1]JUNIO!M77</f>
        <v>0</v>
      </c>
      <c r="N74" s="67">
        <f>[1]ABRIL!N77+[1]MAYO!N73+[1]JUNIO!N77</f>
        <v>0</v>
      </c>
      <c r="O74" s="66">
        <f t="shared" si="3"/>
        <v>0</v>
      </c>
    </row>
    <row r="75" spans="1:17" ht="53.25" customHeight="1" thickBot="1" x14ac:dyDescent="0.3">
      <c r="A75" s="18">
        <f>[1]ABRIL!A78+[1]MAYO!A74+[1]JUNIO!A78</f>
        <v>3</v>
      </c>
      <c r="B75" s="64" t="s">
        <v>69</v>
      </c>
      <c r="C75" s="64" t="s">
        <v>82</v>
      </c>
      <c r="D75" s="64" t="s">
        <v>71</v>
      </c>
      <c r="E75" s="64" t="s">
        <v>37</v>
      </c>
      <c r="F75" s="64" t="s">
        <v>83</v>
      </c>
      <c r="G75" s="65">
        <f>[1]ABRIL!G78+[1]MAYO!G74+[1]JUNIO!G78</f>
        <v>48</v>
      </c>
      <c r="H75" s="65">
        <f>[1]ABRIL!H78+[1]MAYO!H74+[1]JUNIO!H78</f>
        <v>0</v>
      </c>
      <c r="I75" s="65">
        <f>[1]ABRIL!I78+[1]MAYO!I74+[1]JUNIO!I78</f>
        <v>0</v>
      </c>
      <c r="J75" s="66">
        <v>500000</v>
      </c>
      <c r="K75" s="67">
        <f>[1]ABRIL!K78+[1]MAYO!K74+[1]JUNIO!K78</f>
        <v>16800</v>
      </c>
      <c r="L75" s="67">
        <f>[1]ABRIL!L78+[1]MAYO!L74+[1]JUNIO!L78</f>
        <v>46200</v>
      </c>
      <c r="M75" s="67">
        <f>[1]ABRIL!M78+[1]MAYO!M74+[1]JUNIO!M78</f>
        <v>0</v>
      </c>
      <c r="N75" s="67">
        <f>[1]ABRIL!N78+[1]MAYO!N74+[1]JUNIO!N78</f>
        <v>34200</v>
      </c>
      <c r="O75" s="66">
        <f t="shared" si="3"/>
        <v>34200</v>
      </c>
    </row>
    <row r="76" spans="1:17" ht="53.25" customHeight="1" thickBot="1" x14ac:dyDescent="0.3">
      <c r="A76" s="18">
        <f>[1]ABRIL!A79+[1]MAYO!A75+[1]JUNIO!A79</f>
        <v>3</v>
      </c>
      <c r="B76" s="64" t="s">
        <v>73</v>
      </c>
      <c r="C76" s="64" t="s">
        <v>84</v>
      </c>
      <c r="D76" s="64" t="s">
        <v>71</v>
      </c>
      <c r="E76" s="64" t="s">
        <v>37</v>
      </c>
      <c r="F76" s="64" t="s">
        <v>85</v>
      </c>
      <c r="G76" s="65">
        <f>[1]ABRIL!G79+[1]MAYO!G75+[1]JUNIO!G79</f>
        <v>48</v>
      </c>
      <c r="H76" s="65">
        <f>[1]ABRIL!H79+[1]MAYO!H75+[1]JUNIO!H79</f>
        <v>0</v>
      </c>
      <c r="I76" s="65">
        <f>[1]ABRIL!I79+[1]MAYO!I75+[1]JUNIO!I79</f>
        <v>0</v>
      </c>
      <c r="J76" s="66"/>
      <c r="K76" s="67">
        <f>[1]ABRIL!K79+[1]MAYO!K75+[1]JUNIO!K79</f>
        <v>16800</v>
      </c>
      <c r="L76" s="67">
        <f>[1]ABRIL!L79+[1]MAYO!L75+[1]JUNIO!L79</f>
        <v>46200</v>
      </c>
      <c r="M76" s="67">
        <f>[1]ABRIL!M79+[1]MAYO!M75+[1]JUNIO!M79</f>
        <v>0</v>
      </c>
      <c r="N76" s="67">
        <f>[1]ABRIL!N79+[1]MAYO!N75+[1]JUNIO!N79</f>
        <v>34200</v>
      </c>
      <c r="O76" s="66">
        <f>SUM(M76:N76)</f>
        <v>34200</v>
      </c>
    </row>
    <row r="77" spans="1:17" ht="43.5" thickBot="1" x14ac:dyDescent="0.3">
      <c r="A77" s="18">
        <f>[1]ABRIL!A80+[1]MAYO!A76+[1]JUNIO!A80</f>
        <v>1</v>
      </c>
      <c r="B77" s="64" t="s">
        <v>60</v>
      </c>
      <c r="C77" s="64" t="s">
        <v>86</v>
      </c>
      <c r="D77" s="64" t="s">
        <v>71</v>
      </c>
      <c r="E77" s="64" t="s">
        <v>37</v>
      </c>
      <c r="F77" s="64" t="s">
        <v>87</v>
      </c>
      <c r="G77" s="65">
        <f>[1]ABRIL!G80+[1]MAYO!G76+[1]JUNIO!G80</f>
        <v>16</v>
      </c>
      <c r="H77" s="65">
        <f>[1]ABRIL!H80+[1]MAYO!H76+[1]JUNIO!H80</f>
        <v>0</v>
      </c>
      <c r="I77" s="65">
        <f>[1]ABRIL!I80+[1]MAYO!I76+[1]JUNIO!I80</f>
        <v>0</v>
      </c>
      <c r="J77" s="66"/>
      <c r="K77" s="67">
        <f>[1]ABRIL!K80+[1]MAYO!K76+[1]JUNIO!K80</f>
        <v>5600</v>
      </c>
      <c r="L77" s="67">
        <f>[1]ABRIL!L80+[1]MAYO!L76+[1]JUNIO!L80</f>
        <v>15400</v>
      </c>
      <c r="M77" s="67">
        <f>[1]ABRIL!M80+[1]MAYO!M76+[1]JUNIO!M80</f>
        <v>30000</v>
      </c>
      <c r="N77" s="67">
        <f>[1]ABRIL!N80+[1]MAYO!N76+[1]JUNIO!N80</f>
        <v>11400</v>
      </c>
      <c r="O77" s="66">
        <f>SUM(M77:N77)</f>
        <v>41400</v>
      </c>
      <c r="P77" s="25"/>
    </row>
    <row r="78" spans="1:17" ht="15.75" customHeight="1" thickBot="1" x14ac:dyDescent="0.3">
      <c r="A78" s="27">
        <f>SUM(A69:A77)</f>
        <v>17</v>
      </c>
      <c r="B78" s="146" t="s">
        <v>54</v>
      </c>
      <c r="C78" s="147"/>
      <c r="D78" s="147"/>
      <c r="E78" s="147"/>
      <c r="F78" s="148"/>
      <c r="G78" s="68">
        <f t="shared" ref="G78:O78" si="4">SUM(G69:G77)</f>
        <v>272</v>
      </c>
      <c r="H78" s="69">
        <f t="shared" si="4"/>
        <v>0</v>
      </c>
      <c r="I78" s="68">
        <f t="shared" si="4"/>
        <v>0</v>
      </c>
      <c r="J78" s="68">
        <f t="shared" si="4"/>
        <v>2500000</v>
      </c>
      <c r="K78" s="68">
        <f t="shared" si="4"/>
        <v>92000</v>
      </c>
      <c r="L78" s="68">
        <f t="shared" si="4"/>
        <v>254100</v>
      </c>
      <c r="M78" s="68">
        <f t="shared" si="4"/>
        <v>30000</v>
      </c>
      <c r="N78" s="68">
        <f t="shared" si="4"/>
        <v>148203</v>
      </c>
      <c r="O78" s="70">
        <f t="shared" si="4"/>
        <v>178203</v>
      </c>
    </row>
    <row r="79" spans="1:17" ht="15.75" customHeight="1" thickBot="1" x14ac:dyDescent="0.3">
      <c r="A79" s="149" t="s">
        <v>55</v>
      </c>
      <c r="B79" s="150"/>
      <c r="C79" s="150"/>
      <c r="D79" s="150"/>
      <c r="E79" s="150"/>
      <c r="F79" s="150"/>
      <c r="G79" s="151"/>
      <c r="I79" s="71"/>
      <c r="J79" s="72"/>
      <c r="K79" s="72"/>
      <c r="L79" s="72"/>
      <c r="M79" s="73">
        <v>0</v>
      </c>
      <c r="N79" s="73">
        <f>-0.1*N78</f>
        <v>-14820.300000000001</v>
      </c>
      <c r="O79" s="74">
        <f>SUM(N79:N79)</f>
        <v>-14820.300000000001</v>
      </c>
    </row>
    <row r="80" spans="1:17" ht="15.75" customHeight="1" thickBot="1" x14ac:dyDescent="0.3">
      <c r="A80" s="146" t="s">
        <v>65</v>
      </c>
      <c r="B80" s="147"/>
      <c r="C80" s="147"/>
      <c r="D80" s="147"/>
      <c r="E80" s="147"/>
      <c r="F80" s="147"/>
      <c r="G80" s="148"/>
      <c r="H80" s="75"/>
      <c r="I80" s="75"/>
      <c r="J80" s="73">
        <f>J78*0.75</f>
        <v>1875000</v>
      </c>
      <c r="K80" s="72"/>
      <c r="L80" s="72"/>
      <c r="M80" s="73"/>
      <c r="N80" s="73">
        <f>SUM(N78:N79)</f>
        <v>133382.70000000001</v>
      </c>
      <c r="O80" s="73">
        <f>SUM(O78:O79)</f>
        <v>163382.70000000001</v>
      </c>
    </row>
    <row r="81" spans="1:19" x14ac:dyDescent="0.25">
      <c r="A81" s="76"/>
      <c r="B81" s="76"/>
      <c r="C81" s="76"/>
      <c r="D81" s="76"/>
      <c r="E81" s="76"/>
      <c r="F81" s="76"/>
      <c r="G81" s="76"/>
      <c r="H81" s="77"/>
      <c r="I81" s="77"/>
      <c r="J81" s="78"/>
      <c r="K81" s="78"/>
      <c r="L81" s="78"/>
      <c r="M81" s="78"/>
      <c r="N81" s="78"/>
      <c r="O81" s="79"/>
      <c r="P81" s="25"/>
    </row>
    <row r="82" spans="1:19" ht="15.75" customHeight="1" thickBot="1" x14ac:dyDescent="0.3">
      <c r="A82" s="158" t="s">
        <v>88</v>
      </c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80"/>
      <c r="O82" s="80"/>
    </row>
    <row r="83" spans="1:19" ht="26.25" customHeight="1" thickBot="1" x14ac:dyDescent="0.3">
      <c r="A83" s="137" t="s">
        <v>16</v>
      </c>
      <c r="B83" s="152" t="s">
        <v>17</v>
      </c>
      <c r="C83" s="153"/>
      <c r="D83" s="144" t="s">
        <v>18</v>
      </c>
      <c r="E83" s="144" t="s">
        <v>19</v>
      </c>
      <c r="F83" s="144" t="s">
        <v>20</v>
      </c>
      <c r="G83" s="144" t="s">
        <v>67</v>
      </c>
      <c r="H83" s="152" t="s">
        <v>22</v>
      </c>
      <c r="I83" s="153"/>
      <c r="J83" s="154" t="s">
        <v>23</v>
      </c>
      <c r="K83" s="144" t="s">
        <v>32</v>
      </c>
      <c r="L83" s="144" t="s">
        <v>89</v>
      </c>
      <c r="M83" s="144" t="s">
        <v>24</v>
      </c>
      <c r="N83" s="144" t="s">
        <v>25</v>
      </c>
      <c r="O83" s="141" t="s">
        <v>68</v>
      </c>
    </row>
    <row r="84" spans="1:19" ht="6" customHeight="1" thickBot="1" x14ac:dyDescent="0.3">
      <c r="A84" s="159"/>
      <c r="B84" s="160"/>
      <c r="C84" s="161"/>
      <c r="D84" s="156"/>
      <c r="E84" s="156"/>
      <c r="F84" s="156"/>
      <c r="G84" s="162"/>
      <c r="H84" s="144" t="s">
        <v>30</v>
      </c>
      <c r="I84" s="144" t="s">
        <v>31</v>
      </c>
      <c r="J84" s="155"/>
      <c r="K84" s="156"/>
      <c r="L84" s="156"/>
      <c r="M84" s="157"/>
      <c r="N84" s="156"/>
      <c r="O84" s="142"/>
    </row>
    <row r="85" spans="1:19" ht="43.5" thickBot="1" x14ac:dyDescent="0.3">
      <c r="A85" s="159"/>
      <c r="B85" s="60" t="s">
        <v>28</v>
      </c>
      <c r="C85" s="61" t="s">
        <v>29</v>
      </c>
      <c r="D85" s="156"/>
      <c r="E85" s="156"/>
      <c r="F85" s="156"/>
      <c r="G85" s="163"/>
      <c r="H85" s="145"/>
      <c r="I85" s="145"/>
      <c r="J85" s="155"/>
      <c r="K85" s="145"/>
      <c r="L85" s="145"/>
      <c r="M85" s="157"/>
      <c r="N85" s="145"/>
      <c r="O85" s="143"/>
      <c r="P85" s="23"/>
    </row>
    <row r="86" spans="1:19" ht="43.5" customHeight="1" thickBot="1" x14ac:dyDescent="0.3">
      <c r="A86" s="18"/>
      <c r="B86" s="19" t="s">
        <v>90</v>
      </c>
      <c r="C86" s="81" t="s">
        <v>91</v>
      </c>
      <c r="D86" s="19" t="s">
        <v>92</v>
      </c>
      <c r="E86" s="19" t="s">
        <v>37</v>
      </c>
      <c r="F86" s="19" t="s">
        <v>93</v>
      </c>
      <c r="G86" s="21">
        <f>[1]ABRIL!G89+[1]MAYO!G87+[1]JUNIO!G91</f>
        <v>32</v>
      </c>
      <c r="H86" s="21">
        <f>[1]ABRIL!H89+[1]MAYO!H87+[1]JUNIO!H91</f>
        <v>0</v>
      </c>
      <c r="I86" s="21">
        <f>[1]ABRIL!I89+[1]MAYO!I87+[1]JUNIO!I91</f>
        <v>0</v>
      </c>
      <c r="J86" s="22">
        <v>600000</v>
      </c>
      <c r="K86" s="82">
        <f>[1]ABRIL!K89+[1]MAYO!K87+[1]JUNIO!K91</f>
        <v>6000</v>
      </c>
      <c r="L86" s="82">
        <f>[1]ABRIL!L89+[1]MAYO!L87+[1]JUNIO!L91</f>
        <v>6000</v>
      </c>
      <c r="M86" s="82">
        <f>[1]ABRIL!M89+[1]MAYO!M87+[1]JUNIO!M91</f>
        <v>0</v>
      </c>
      <c r="N86" s="82">
        <f>[1]ABRIL!N89+[1]MAYO!N87+[1]JUNIO!N91</f>
        <v>42000</v>
      </c>
      <c r="O86" s="22">
        <f>[1]ABRIL!O89+[1]MAYO!O87+[1]JUNIO!O91</f>
        <v>42000</v>
      </c>
      <c r="P86" s="23"/>
    </row>
    <row r="87" spans="1:19" ht="43.5" customHeight="1" thickBot="1" x14ac:dyDescent="0.3">
      <c r="A87" s="18"/>
      <c r="B87" s="19" t="s">
        <v>90</v>
      </c>
      <c r="C87" s="83" t="s">
        <v>91</v>
      </c>
      <c r="D87" s="84" t="s">
        <v>92</v>
      </c>
      <c r="E87" s="19" t="s">
        <v>37</v>
      </c>
      <c r="F87" s="19" t="s">
        <v>93</v>
      </c>
      <c r="G87" s="21">
        <f>[1]ABRIL!G90+[1]MAYO!G88+[1]JUNIO!G92</f>
        <v>32</v>
      </c>
      <c r="H87" s="21">
        <f>[1]ABRIL!H90+[1]MAYO!H88+[1]JUNIO!H92</f>
        <v>0</v>
      </c>
      <c r="I87" s="21">
        <f>[1]ABRIL!I90+[1]MAYO!I88+[1]JUNIO!I92</f>
        <v>0</v>
      </c>
      <c r="J87" s="22"/>
      <c r="K87" s="82">
        <f>[1]ABRIL!K90+[1]MAYO!K88+[1]JUNIO!K92</f>
        <v>6000</v>
      </c>
      <c r="L87" s="82">
        <f>[1]ABRIL!L90+[1]MAYO!L88+[1]JUNIO!L92</f>
        <v>6000</v>
      </c>
      <c r="M87" s="82">
        <f>[1]ABRIL!M90+[1]MAYO!M88+[1]JUNIO!M92</f>
        <v>0</v>
      </c>
      <c r="N87" s="82">
        <f>[1]ABRIL!N90+[1]MAYO!N88+[1]JUNIO!N92</f>
        <v>42000</v>
      </c>
      <c r="O87" s="22">
        <f>[1]ABRIL!O90+[1]MAYO!O88+[1]JUNIO!O92</f>
        <v>42000</v>
      </c>
      <c r="P87" s="23"/>
    </row>
    <row r="88" spans="1:19" ht="43.5" hidden="1" customHeight="1" x14ac:dyDescent="0.25">
      <c r="A88" s="18">
        <v>0</v>
      </c>
      <c r="B88" s="19"/>
      <c r="C88" s="19" t="s">
        <v>94</v>
      </c>
      <c r="D88" s="19" t="s">
        <v>92</v>
      </c>
      <c r="E88" s="19" t="s">
        <v>37</v>
      </c>
      <c r="F88" s="19"/>
      <c r="G88" s="21">
        <f>[1]ABRIL!G91+[1]MAYO!G89+[1]JUNIO!G93</f>
        <v>0</v>
      </c>
      <c r="H88" s="21">
        <f>[1]ABRIL!H91+[1]MAYO!H89+[1]JUNIO!H93</f>
        <v>0</v>
      </c>
      <c r="I88" s="21">
        <f>[1]ABRIL!I91+[1]MAYO!I89+[1]JUNIO!I93</f>
        <v>0</v>
      </c>
      <c r="J88" s="22">
        <v>370000</v>
      </c>
      <c r="K88" s="82">
        <f>[1]ABRIL!K91+[1]MAYO!K89+[1]JUNIO!K93</f>
        <v>0</v>
      </c>
      <c r="L88" s="82">
        <f>[1]ABRIL!L91+[1]MAYO!L89+[1]JUNIO!L93</f>
        <v>0</v>
      </c>
      <c r="M88" s="82">
        <f>[1]ABRIL!M91+[1]MAYO!M89+[1]JUNIO!M93</f>
        <v>0</v>
      </c>
      <c r="N88" s="82">
        <f>[1]ABRIL!N91+[1]MAYO!N89+[1]JUNIO!N93</f>
        <v>0</v>
      </c>
      <c r="O88" s="22">
        <f t="shared" ref="O88:O89" si="5">SUM(M88:N88)</f>
        <v>0</v>
      </c>
      <c r="P88" s="23"/>
    </row>
    <row r="89" spans="1:19" ht="43.5" hidden="1" customHeight="1" x14ac:dyDescent="0.25">
      <c r="A89" s="18">
        <v>0</v>
      </c>
      <c r="B89" s="19"/>
      <c r="C89" s="19" t="s">
        <v>95</v>
      </c>
      <c r="D89" s="19" t="s">
        <v>92</v>
      </c>
      <c r="E89" s="19" t="s">
        <v>37</v>
      </c>
      <c r="F89" s="19"/>
      <c r="G89" s="21">
        <f>[1]ABRIL!G92+[1]MAYO!G90+[1]JUNIO!G94</f>
        <v>0</v>
      </c>
      <c r="H89" s="21">
        <f>[1]ABRIL!H92+[1]MAYO!H90+[1]JUNIO!H94</f>
        <v>0</v>
      </c>
      <c r="I89" s="21">
        <f>[1]ABRIL!I92+[1]MAYO!I90+[1]JUNIO!I94</f>
        <v>0</v>
      </c>
      <c r="J89" s="22">
        <v>400000</v>
      </c>
      <c r="K89" s="82">
        <f>[1]ABRIL!K92+[1]MAYO!K90+[1]JUNIO!K94</f>
        <v>0</v>
      </c>
      <c r="L89" s="82">
        <f>[1]ABRIL!L92+[1]MAYO!L90+[1]JUNIO!L94</f>
        <v>0</v>
      </c>
      <c r="M89" s="82">
        <f>[1]ABRIL!M92+[1]MAYO!M90+[1]JUNIO!M94</f>
        <v>0</v>
      </c>
      <c r="N89" s="82">
        <f>[1]ABRIL!N92+[1]MAYO!N90+[1]JUNIO!N94</f>
        <v>0</v>
      </c>
      <c r="O89" s="22">
        <f t="shared" si="5"/>
        <v>0</v>
      </c>
      <c r="P89" s="23"/>
      <c r="S89" t="s">
        <v>96</v>
      </c>
    </row>
    <row r="90" spans="1:19" ht="15.75" thickBot="1" x14ac:dyDescent="0.3">
      <c r="A90" s="69">
        <f>SUM(A86:A89)</f>
        <v>0</v>
      </c>
      <c r="B90" s="146" t="s">
        <v>54</v>
      </c>
      <c r="C90" s="147"/>
      <c r="D90" s="147"/>
      <c r="E90" s="147"/>
      <c r="F90" s="148"/>
      <c r="G90" s="69">
        <f t="shared" ref="G90:O90" si="6">SUM(G86:G89)</f>
        <v>64</v>
      </c>
      <c r="H90" s="69">
        <f t="shared" si="6"/>
        <v>0</v>
      </c>
      <c r="I90" s="69">
        <f t="shared" si="6"/>
        <v>0</v>
      </c>
      <c r="J90" s="68">
        <f t="shared" si="6"/>
        <v>1370000</v>
      </c>
      <c r="K90" s="68">
        <f t="shared" si="6"/>
        <v>12000</v>
      </c>
      <c r="L90" s="68">
        <f t="shared" si="6"/>
        <v>12000</v>
      </c>
      <c r="M90" s="68">
        <f t="shared" si="6"/>
        <v>0</v>
      </c>
      <c r="N90" s="68">
        <f t="shared" si="6"/>
        <v>84000</v>
      </c>
      <c r="O90" s="70">
        <f t="shared" si="6"/>
        <v>84000</v>
      </c>
    </row>
    <row r="91" spans="1:19" ht="22.5" customHeight="1" thickBot="1" x14ac:dyDescent="0.3">
      <c r="A91" s="149" t="s">
        <v>55</v>
      </c>
      <c r="B91" s="150"/>
      <c r="C91" s="150"/>
      <c r="D91" s="150"/>
      <c r="E91" s="150"/>
      <c r="F91" s="150"/>
      <c r="G91" s="151"/>
      <c r="H91" s="85"/>
      <c r="I91" s="85"/>
      <c r="J91" s="73"/>
      <c r="K91" s="73"/>
      <c r="L91" s="73"/>
      <c r="M91" s="73">
        <v>0</v>
      </c>
      <c r="N91" s="73">
        <f>-0.1*N90</f>
        <v>-8400</v>
      </c>
      <c r="O91" s="74">
        <f>SUM(N91:N91)</f>
        <v>-8400</v>
      </c>
    </row>
    <row r="92" spans="1:19" ht="20.25" customHeight="1" thickBot="1" x14ac:dyDescent="0.3">
      <c r="A92" s="146" t="s">
        <v>65</v>
      </c>
      <c r="B92" s="147"/>
      <c r="C92" s="147"/>
      <c r="D92" s="147"/>
      <c r="E92" s="147"/>
      <c r="F92" s="147"/>
      <c r="G92" s="148"/>
      <c r="H92" s="86"/>
      <c r="I92" s="86"/>
      <c r="J92" s="73"/>
      <c r="K92" s="73"/>
      <c r="L92" s="73"/>
      <c r="M92" s="73">
        <f>SUM(M90:M91)</f>
        <v>0</v>
      </c>
      <c r="N92" s="73">
        <f>SUM(N90:N91)</f>
        <v>75600</v>
      </c>
      <c r="O92" s="73">
        <f>SUM(O90:O91)</f>
        <v>75600</v>
      </c>
    </row>
    <row r="93" spans="1:19" x14ac:dyDescent="0.25">
      <c r="A93" s="76"/>
      <c r="B93" s="76"/>
      <c r="C93" s="76"/>
      <c r="D93" s="76"/>
      <c r="E93" s="76"/>
      <c r="F93" s="76"/>
      <c r="G93" s="76"/>
      <c r="H93" s="77"/>
      <c r="I93" s="77"/>
      <c r="J93" s="78">
        <f>J90+J78+J59+J45</f>
        <v>6345625</v>
      </c>
      <c r="K93" s="78"/>
      <c r="L93" s="78"/>
      <c r="M93" s="78"/>
      <c r="N93" s="78"/>
      <c r="O93" s="79"/>
    </row>
    <row r="94" spans="1:19" ht="15.75" thickBot="1" x14ac:dyDescent="0.3">
      <c r="A94" s="76"/>
      <c r="B94" s="76"/>
      <c r="C94" s="76"/>
      <c r="D94" s="76"/>
      <c r="E94" s="76"/>
      <c r="F94" s="76"/>
      <c r="G94" s="76"/>
      <c r="H94" s="77"/>
      <c r="I94" s="77"/>
      <c r="J94" s="78">
        <f>D97-J93</f>
        <v>1654375</v>
      </c>
      <c r="K94" s="78"/>
      <c r="L94" s="78"/>
      <c r="M94" s="78"/>
      <c r="N94" s="78" t="s">
        <v>97</v>
      </c>
      <c r="O94" s="79"/>
    </row>
    <row r="95" spans="1:19" ht="15.75" thickBot="1" x14ac:dyDescent="0.3">
      <c r="A95" s="76"/>
      <c r="B95" s="76"/>
      <c r="C95" s="76"/>
      <c r="D95" s="76"/>
      <c r="E95" s="76"/>
      <c r="F95" s="76"/>
      <c r="G95" s="76"/>
      <c r="H95" s="77"/>
      <c r="I95" s="77"/>
      <c r="J95" s="134" t="s">
        <v>129</v>
      </c>
      <c r="K95" s="135"/>
      <c r="L95" s="135"/>
      <c r="M95" s="135"/>
      <c r="N95" s="135"/>
      <c r="O95" s="136"/>
    </row>
    <row r="96" spans="1:19" ht="30.75" customHeight="1" thickBot="1" x14ac:dyDescent="0.3">
      <c r="A96" s="137" t="s">
        <v>98</v>
      </c>
      <c r="B96" s="137"/>
      <c r="C96" s="137"/>
      <c r="D96" s="137" t="s">
        <v>99</v>
      </c>
      <c r="E96" s="137"/>
      <c r="F96" s="137" t="s">
        <v>128</v>
      </c>
      <c r="G96" s="137"/>
      <c r="H96" s="77"/>
      <c r="I96" s="77"/>
      <c r="J96" s="87" t="s">
        <v>100</v>
      </c>
      <c r="K96" s="88" t="s">
        <v>101</v>
      </c>
      <c r="L96" s="89" t="s">
        <v>102</v>
      </c>
      <c r="M96" s="89" t="s">
        <v>103</v>
      </c>
      <c r="N96" s="90" t="s">
        <v>104</v>
      </c>
      <c r="O96" s="91" t="s">
        <v>65</v>
      </c>
      <c r="P96" s="92"/>
    </row>
    <row r="97" spans="1:16" ht="24.75" customHeight="1" thickBot="1" x14ac:dyDescent="0.3">
      <c r="A97" s="126" t="s">
        <v>105</v>
      </c>
      <c r="B97" s="126"/>
      <c r="C97" s="126"/>
      <c r="D97" s="138">
        <v>8000000</v>
      </c>
      <c r="E97" s="139"/>
      <c r="F97" s="140">
        <f>O99</f>
        <v>1275152.7</v>
      </c>
      <c r="G97" s="140"/>
      <c r="H97" s="93"/>
      <c r="I97" s="94"/>
      <c r="J97" s="95" t="s">
        <v>33</v>
      </c>
      <c r="K97" s="96">
        <f>[1]ABRIL!L49+[1]MAYO!L45+[1]JUNIO!L49</f>
        <v>75000</v>
      </c>
      <c r="L97" s="96">
        <f>[1]ABRIL!L93+[1]MAYO!L91+[1]JUNIO!L95</f>
        <v>12000</v>
      </c>
      <c r="M97" s="96">
        <f>[1]ABRIL!L81+[1]MAYO!L77+[1]JUNIO!L81</f>
        <v>254100</v>
      </c>
      <c r="N97" s="96">
        <f>[1]ABRIL!L63+[1]MAYO!L59+[1]JUNIO!L63</f>
        <v>108512.5</v>
      </c>
      <c r="O97" s="97">
        <f>SUM(K97:N97)</f>
        <v>449612.5</v>
      </c>
      <c r="P97" s="92"/>
    </row>
    <row r="98" spans="1:16" ht="20.100000000000001" customHeight="1" thickBot="1" x14ac:dyDescent="0.3">
      <c r="A98" s="126" t="s">
        <v>106</v>
      </c>
      <c r="B98" s="126"/>
      <c r="C98" s="126"/>
      <c r="D98" s="128"/>
      <c r="E98" s="128"/>
      <c r="F98" s="120">
        <f>[1]ABRIL!F101+[1]MAYO!F99+[1]JUNIO!F103</f>
        <v>15</v>
      </c>
      <c r="G98" s="120"/>
      <c r="H98" s="77"/>
      <c r="I98" s="77"/>
      <c r="J98" s="98" t="s">
        <v>107</v>
      </c>
      <c r="K98" s="99">
        <f>[1]ABRIL!K49+[1]MAYO!K45+[1]JUNIO!K49</f>
        <v>33000</v>
      </c>
      <c r="L98" s="99">
        <f>[1]ABRIL!K93+[1]MAYO!K91+[1]JUNIO!K95</f>
        <v>12000</v>
      </c>
      <c r="M98" s="99">
        <f>[1]ABRIL!K81+[1]MAYO!K77+[1]JUNIO!K81</f>
        <v>92000</v>
      </c>
      <c r="N98" s="99">
        <f>[1]ABRIL!K63+[1]MAYO!K59+[1]JUNIO!K63</f>
        <v>34500</v>
      </c>
      <c r="O98" s="100">
        <f t="shared" ref="O98" si="7">SUM(K98:N98)</f>
        <v>171500</v>
      </c>
      <c r="P98" s="92"/>
    </row>
    <row r="99" spans="1:16" ht="33.75" customHeight="1" thickBot="1" x14ac:dyDescent="0.3">
      <c r="A99" s="129" t="s">
        <v>108</v>
      </c>
      <c r="B99" s="130"/>
      <c r="C99" s="131"/>
      <c r="D99" s="132"/>
      <c r="E99" s="133"/>
      <c r="F99" s="120">
        <f>[1]ABRIL!F102+[1]MAYO!F100+[1]JUNIO!F104</f>
        <v>39</v>
      </c>
      <c r="G99" s="120"/>
      <c r="H99" s="77"/>
      <c r="I99" s="77"/>
      <c r="J99" s="101" t="s">
        <v>109</v>
      </c>
      <c r="K99" s="102">
        <f>O47</f>
        <v>362670</v>
      </c>
      <c r="L99" s="102">
        <f>O92</f>
        <v>75600</v>
      </c>
      <c r="M99" s="102">
        <f>O80</f>
        <v>163382.70000000001</v>
      </c>
      <c r="N99" s="103">
        <f>O61</f>
        <v>673500</v>
      </c>
      <c r="O99" s="104">
        <f>SUM(K99:N99)</f>
        <v>1275152.7</v>
      </c>
      <c r="P99" s="92"/>
    </row>
    <row r="100" spans="1:16" ht="20.100000000000001" customHeight="1" thickBot="1" x14ac:dyDescent="0.3">
      <c r="A100" s="126" t="s">
        <v>110</v>
      </c>
      <c r="B100" s="126"/>
      <c r="C100" s="126"/>
      <c r="D100" s="127"/>
      <c r="E100" s="127"/>
      <c r="F100" s="120">
        <f>H90+I90+H78+I78+H59+I59+H45+I45</f>
        <v>158</v>
      </c>
      <c r="G100" s="120"/>
      <c r="H100" s="77"/>
      <c r="I100" s="77"/>
      <c r="J100" s="105" t="s">
        <v>65</v>
      </c>
      <c r="K100" s="106">
        <f>SUM(K97:K99)</f>
        <v>470670</v>
      </c>
      <c r="L100" s="106">
        <f t="shared" ref="L100:M100" si="8">SUM(L97:L99)</f>
        <v>99600</v>
      </c>
      <c r="M100" s="106">
        <f t="shared" si="8"/>
        <v>509482.7</v>
      </c>
      <c r="N100" s="107">
        <f>SUM(N97:N99)</f>
        <v>816512.5</v>
      </c>
      <c r="O100" s="108">
        <f>SUM(K100:N100)</f>
        <v>1896265.2</v>
      </c>
    </row>
    <row r="101" spans="1:16" ht="20.100000000000001" customHeight="1" thickBot="1" x14ac:dyDescent="0.3">
      <c r="A101" s="126" t="s">
        <v>111</v>
      </c>
      <c r="B101" s="126"/>
      <c r="C101" s="126"/>
      <c r="D101" s="127"/>
      <c r="E101" s="127"/>
      <c r="F101" s="120">
        <f>[1]ABRIL!F104+[1]MAYO!F102+[1]JUNIO!F106</f>
        <v>504</v>
      </c>
      <c r="G101" s="120"/>
      <c r="H101" s="77"/>
      <c r="I101" s="77"/>
      <c r="J101" s="78"/>
      <c r="K101" s="78">
        <f>K100/O100%</f>
        <v>24.820895305150358</v>
      </c>
      <c r="L101" s="78">
        <f>L100/O100%</f>
        <v>5.2524298816431374</v>
      </c>
      <c r="M101" s="78">
        <f>M100/O100%</f>
        <v>26.867692345986207</v>
      </c>
      <c r="N101" s="78">
        <f>N100/O100%</f>
        <v>43.058982467220304</v>
      </c>
      <c r="O101" s="79">
        <f>SUM(K101:N101)</f>
        <v>100</v>
      </c>
    </row>
    <row r="102" spans="1:16" ht="20.100000000000001" customHeight="1" thickBot="1" x14ac:dyDescent="0.3">
      <c r="A102" s="118" t="s">
        <v>112</v>
      </c>
      <c r="B102" s="118"/>
      <c r="C102" s="118"/>
      <c r="D102" s="119"/>
      <c r="E102" s="119"/>
      <c r="F102" s="120">
        <f>M90+M78+M59+M45</f>
        <v>559110</v>
      </c>
      <c r="G102" s="120"/>
      <c r="H102" s="109"/>
      <c r="I102" s="77"/>
      <c r="J102" s="123" t="s">
        <v>130</v>
      </c>
      <c r="K102" s="124"/>
      <c r="L102" s="124"/>
      <c r="M102" s="124"/>
      <c r="N102" s="124"/>
      <c r="O102" s="125"/>
    </row>
    <row r="103" spans="1:16" ht="20.100000000000001" customHeight="1" thickBot="1" x14ac:dyDescent="0.3">
      <c r="A103" s="118" t="s">
        <v>113</v>
      </c>
      <c r="B103" s="118"/>
      <c r="C103" s="118"/>
      <c r="D103" s="119"/>
      <c r="E103" s="119"/>
      <c r="F103" s="120">
        <f>N90+N78+N59+N45</f>
        <v>795603</v>
      </c>
      <c r="G103" s="120"/>
      <c r="H103" s="109"/>
      <c r="I103" s="77"/>
      <c r="J103" s="87" t="s">
        <v>100</v>
      </c>
      <c r="K103" s="88" t="s">
        <v>101</v>
      </c>
      <c r="L103" s="89" t="s">
        <v>102</v>
      </c>
      <c r="M103" s="89" t="s">
        <v>103</v>
      </c>
      <c r="N103" s="90" t="s">
        <v>104</v>
      </c>
      <c r="O103" s="91" t="s">
        <v>65</v>
      </c>
    </row>
    <row r="104" spans="1:16" ht="20.100000000000001" customHeight="1" thickBot="1" x14ac:dyDescent="0.3">
      <c r="A104" s="118" t="s">
        <v>114</v>
      </c>
      <c r="B104" s="118"/>
      <c r="C104" s="118"/>
      <c r="D104" s="119"/>
      <c r="E104" s="119"/>
      <c r="F104" s="120">
        <f>(N91+N79+N60+N46)</f>
        <v>-79560.3</v>
      </c>
      <c r="G104" s="120"/>
      <c r="H104" s="109"/>
      <c r="I104" s="77"/>
      <c r="J104" s="110" t="s">
        <v>106</v>
      </c>
      <c r="K104" s="111">
        <f>[1]ABRIL!L109+[1]MAYO!L107+[1]JUNIO!L110</f>
        <v>10</v>
      </c>
      <c r="L104" s="111">
        <f>[1]ABRIL!M109+[1]MAYO!M107+[1]JUNIO!M110</f>
        <v>0</v>
      </c>
      <c r="M104" s="111">
        <f>[1]ABRIL!N109+[1]MAYO!N107+[1]JUNIO!N110</f>
        <v>0</v>
      </c>
      <c r="N104" s="111">
        <f>[1]ABRIL!O109+[1]MAYO!O107+[1]JUNIO!O110</f>
        <v>4</v>
      </c>
      <c r="O104" s="112">
        <f>SUM(K104:N104)</f>
        <v>14</v>
      </c>
    </row>
    <row r="105" spans="1:16" ht="20.100000000000001" customHeight="1" thickBot="1" x14ac:dyDescent="0.3">
      <c r="A105" s="121" t="s">
        <v>115</v>
      </c>
      <c r="B105" s="121"/>
      <c r="C105" s="121"/>
      <c r="D105" s="122">
        <f>+D102+D103+D104</f>
        <v>0</v>
      </c>
      <c r="E105" s="122"/>
      <c r="F105" s="122">
        <f>SUM(F102:G104)</f>
        <v>1275152.7</v>
      </c>
      <c r="G105" s="122"/>
      <c r="H105" s="109"/>
      <c r="I105" s="94" t="s">
        <v>97</v>
      </c>
      <c r="J105" s="113" t="s">
        <v>116</v>
      </c>
      <c r="K105" s="111">
        <f>[1]ABRIL!L110+[1]MAYO!L108+[1]JUNIO!L111</f>
        <v>10</v>
      </c>
      <c r="L105" s="111">
        <f>[1]ABRIL!M110+[1]MAYO!M108+[1]JUNIO!M111</f>
        <v>4</v>
      </c>
      <c r="M105" s="111">
        <f>[1]ABRIL!N110+[1]MAYO!N108+[1]JUNIO!N111</f>
        <v>17</v>
      </c>
      <c r="N105" s="111">
        <f>[1]ABRIL!O110+[1]MAYO!O108+[1]JUNIO!O111</f>
        <v>8</v>
      </c>
      <c r="O105" s="112">
        <f>SUM(K105:N105)</f>
        <v>39</v>
      </c>
    </row>
    <row r="106" spans="1:16" ht="20.100000000000001" customHeight="1" x14ac:dyDescent="0.25">
      <c r="A106" s="7"/>
      <c r="B106" s="7"/>
      <c r="C106" s="7"/>
      <c r="D106" s="7"/>
      <c r="E106" s="7"/>
      <c r="F106" s="7"/>
      <c r="G106" s="7"/>
      <c r="H106" s="7"/>
      <c r="I106" s="114"/>
      <c r="J106" s="101" t="s">
        <v>117</v>
      </c>
      <c r="K106" s="111">
        <f>[1]ABRIL!L111+[1]MAYO!L109+[1]JUNIO!L112</f>
        <v>48</v>
      </c>
      <c r="L106" s="111">
        <f>[1]ABRIL!M111+[1]MAYO!M109+[1]JUNIO!M112</f>
        <v>0</v>
      </c>
      <c r="M106" s="111">
        <f>[1]ABRIL!N111+[1]MAYO!N109+[1]JUNIO!N112</f>
        <v>0</v>
      </c>
      <c r="N106" s="111">
        <f>[1]ABRIL!O111+[1]MAYO!O109+[1]JUNIO!O112</f>
        <v>110</v>
      </c>
      <c r="O106" s="112">
        <f>SUM(K106:N106)</f>
        <v>158</v>
      </c>
    </row>
    <row r="107" spans="1:16" x14ac:dyDescent="0.25">
      <c r="A107" s="7"/>
      <c r="B107" s="7"/>
      <c r="C107" s="7"/>
      <c r="D107" s="7"/>
      <c r="E107" s="7"/>
      <c r="F107" s="114" t="s">
        <v>97</v>
      </c>
      <c r="G107" s="7"/>
      <c r="H107" s="7"/>
      <c r="I107" s="7"/>
      <c r="J107" s="101" t="s">
        <v>118</v>
      </c>
      <c r="K107" s="111">
        <f>[1]ABRIL!L112+[1]MAYO!L110+[1]JUNIO!L113</f>
        <v>72</v>
      </c>
      <c r="L107" s="111">
        <f>[1]ABRIL!M112+[1]MAYO!M110+[1]JUNIO!M113</f>
        <v>64</v>
      </c>
      <c r="M107" s="111">
        <f>[1]ABRIL!N112+[1]MAYO!N110+[1]JUNIO!N113</f>
        <v>272</v>
      </c>
      <c r="N107" s="111">
        <f>[1]ABRIL!O112+[1]MAYO!O110+[1]JUNIO!O113</f>
        <v>96</v>
      </c>
      <c r="O107" s="112">
        <f>SUM(K107:N107)</f>
        <v>504</v>
      </c>
    </row>
    <row r="108" spans="1:16" x14ac:dyDescent="0.25">
      <c r="A108" s="7"/>
      <c r="B108" s="7"/>
      <c r="C108" s="7"/>
      <c r="D108" s="7"/>
      <c r="E108" s="7"/>
      <c r="F108" s="7"/>
      <c r="G108" s="7"/>
      <c r="H108" s="114"/>
      <c r="I108" s="7"/>
      <c r="J108" s="101" t="s">
        <v>119</v>
      </c>
      <c r="K108" s="111">
        <f>[1]ABRIL!L113+[1]MAYO!L111+[1]JUNIO!L114</f>
        <v>274110</v>
      </c>
      <c r="L108" s="111">
        <f>[1]ABRIL!M113+[1]MAYO!M111+[1]JUNIO!M114</f>
        <v>0</v>
      </c>
      <c r="M108" s="111">
        <f>[1]ABRIL!N113+[1]MAYO!N111+[1]JUNIO!N114</f>
        <v>30000</v>
      </c>
      <c r="N108" s="111">
        <f>[1]ABRIL!O113+[1]MAYO!O111+[1]JUNIO!O114</f>
        <v>255000</v>
      </c>
      <c r="O108" s="112">
        <f>SUM(K108:N108)</f>
        <v>559110</v>
      </c>
    </row>
    <row r="109" spans="1:16" x14ac:dyDescent="0.25">
      <c r="A109" s="7"/>
      <c r="B109" s="7" t="s">
        <v>120</v>
      </c>
      <c r="C109" s="7"/>
      <c r="D109" s="7"/>
      <c r="E109" s="7" t="s">
        <v>121</v>
      </c>
      <c r="F109" s="7"/>
      <c r="G109" s="7"/>
      <c r="H109" s="7"/>
      <c r="I109" s="7"/>
      <c r="J109" s="101" t="s">
        <v>122</v>
      </c>
      <c r="K109" s="111">
        <f>[1]ABRIL!L114+[1]MAYO!L112+[1]JUNIO!L115</f>
        <v>88560</v>
      </c>
      <c r="L109" s="111">
        <f>[1]ABRIL!M114+[1]MAYO!M112+[1]JUNIO!M115</f>
        <v>75600</v>
      </c>
      <c r="M109" s="115">
        <f>[1]ABRIL!N114+[1]MAYO!N112+[1]JUNIO!N115</f>
        <v>133382.70000000001</v>
      </c>
      <c r="N109" s="111">
        <f>[1]ABRIL!O114+[1]MAYO!O112+[1]JUNIO!O115</f>
        <v>418500</v>
      </c>
      <c r="O109" s="112">
        <f t="shared" ref="O109" si="9">SUM(K109:N109)</f>
        <v>716042.7</v>
      </c>
    </row>
    <row r="110" spans="1:16" ht="15.75" thickBo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105" t="s">
        <v>65</v>
      </c>
      <c r="K110" s="116">
        <f>K108+K109</f>
        <v>362670</v>
      </c>
      <c r="L110" s="106">
        <f>L108+L109</f>
        <v>75600</v>
      </c>
      <c r="M110" s="106">
        <f t="shared" ref="M110:O110" si="10">M108+M109</f>
        <v>163382.70000000001</v>
      </c>
      <c r="N110" s="106">
        <f t="shared" si="10"/>
        <v>673500</v>
      </c>
      <c r="O110" s="106">
        <f t="shared" si="10"/>
        <v>1275152.7</v>
      </c>
    </row>
    <row r="111" spans="1:16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</row>
    <row r="112" spans="1:16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</row>
    <row r="113" spans="1:15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114"/>
      <c r="N113" s="7"/>
      <c r="O113" s="7"/>
    </row>
    <row r="114" spans="1:15" x14ac:dyDescent="0.25">
      <c r="A114" s="7"/>
      <c r="B114" s="7" t="s">
        <v>123</v>
      </c>
      <c r="C114" s="7"/>
      <c r="D114" s="7"/>
      <c r="E114" s="7" t="s">
        <v>124</v>
      </c>
      <c r="F114" s="7"/>
      <c r="G114" s="7"/>
      <c r="H114" s="7"/>
      <c r="I114" s="7"/>
      <c r="J114" s="7"/>
      <c r="K114" s="7"/>
      <c r="L114" s="7"/>
      <c r="M114" s="7"/>
      <c r="N114" s="7"/>
      <c r="O114" s="7"/>
    </row>
    <row r="115" spans="1:15" x14ac:dyDescent="0.25">
      <c r="A115" s="7"/>
      <c r="B115" s="7" t="s">
        <v>125</v>
      </c>
      <c r="C115" s="7"/>
      <c r="D115" s="7"/>
      <c r="E115" s="7" t="s">
        <v>126</v>
      </c>
      <c r="F115" s="7"/>
      <c r="G115" s="7"/>
      <c r="H115" s="7"/>
      <c r="I115" s="7"/>
      <c r="J115" s="7"/>
      <c r="K115" s="7"/>
      <c r="L115" s="7"/>
      <c r="M115" s="7"/>
      <c r="N115" s="7"/>
      <c r="O115" s="7"/>
    </row>
    <row r="116" spans="1:15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</row>
    <row r="117" spans="1:15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</row>
    <row r="118" spans="1:15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</row>
    <row r="119" spans="1:15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</row>
    <row r="120" spans="1:15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</row>
    <row r="121" spans="1:15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</row>
    <row r="122" spans="1:15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</row>
    <row r="123" spans="1:15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6"/>
      <c r="K123" s="6"/>
      <c r="L123" s="6"/>
      <c r="M123" s="6"/>
      <c r="N123" s="6"/>
      <c r="O123" s="6"/>
    </row>
    <row r="124" spans="1:15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6"/>
      <c r="K124" s="6"/>
      <c r="L124" s="6"/>
      <c r="M124" s="6"/>
      <c r="N124" s="6"/>
      <c r="O124" s="6"/>
    </row>
    <row r="125" spans="1:15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6"/>
      <c r="K125" s="6"/>
      <c r="L125" s="6"/>
      <c r="M125" s="6"/>
      <c r="N125" s="6"/>
      <c r="O125" s="6"/>
    </row>
    <row r="126" spans="1:15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6"/>
      <c r="K126" s="6"/>
      <c r="L126" s="6"/>
      <c r="M126" s="6"/>
      <c r="N126" s="6"/>
      <c r="O126" s="6"/>
    </row>
    <row r="127" spans="1:15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1:15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1:15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1:15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1:15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1:15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1:15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1:15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1:15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1:15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spans="1:15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</row>
    <row r="139" spans="1:15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spans="1:15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spans="1:15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</row>
    <row r="142" spans="1:15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spans="1:15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1:15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</row>
    <row r="145" spans="1:15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1:15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spans="1:15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</row>
    <row r="148" spans="1:15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</row>
    <row r="149" spans="1:15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1:15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1:15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1:15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1:15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</row>
    <row r="154" spans="1:15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</row>
    <row r="155" spans="1:15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</row>
    <row r="156" spans="1:15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1:15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1:15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1:15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1:15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</row>
    <row r="161" spans="1:15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</row>
    <row r="162" spans="1:15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</row>
    <row r="163" spans="1:15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</row>
    <row r="164" spans="1:15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117"/>
      <c r="K164" s="117"/>
      <c r="L164" s="117"/>
      <c r="M164" s="117"/>
      <c r="N164" s="117"/>
      <c r="O164" s="117"/>
    </row>
    <row r="165" spans="1:15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117"/>
      <c r="K165" s="117"/>
      <c r="L165" s="117"/>
      <c r="M165" s="117"/>
      <c r="N165" s="117"/>
      <c r="O165" s="117"/>
    </row>
    <row r="166" spans="1:15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117"/>
      <c r="K166" s="117"/>
      <c r="L166" s="117"/>
      <c r="M166" s="117"/>
      <c r="N166" s="117"/>
      <c r="O166" s="117"/>
    </row>
    <row r="167" spans="1:15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117"/>
      <c r="K167" s="117"/>
      <c r="L167" s="117"/>
      <c r="M167" s="117"/>
      <c r="N167" s="117"/>
      <c r="O167" s="117"/>
    </row>
    <row r="168" spans="1:15" x14ac:dyDescent="0.25">
      <c r="A168" s="117"/>
      <c r="B168" s="117"/>
      <c r="C168" s="117"/>
      <c r="D168" s="117"/>
      <c r="E168" s="117"/>
      <c r="F168" s="117"/>
      <c r="G168" s="117"/>
      <c r="H168" s="117"/>
      <c r="I168" s="117"/>
    </row>
    <row r="169" spans="1:15" x14ac:dyDescent="0.25">
      <c r="A169" s="117"/>
      <c r="B169" s="117"/>
      <c r="C169" s="117"/>
      <c r="D169" s="117"/>
      <c r="E169" s="117"/>
      <c r="F169" s="117"/>
      <c r="G169" s="117"/>
      <c r="H169" s="117"/>
      <c r="I169" s="117"/>
    </row>
    <row r="170" spans="1:15" x14ac:dyDescent="0.25">
      <c r="A170" s="117"/>
      <c r="B170" s="117"/>
      <c r="C170" s="117"/>
      <c r="D170" s="117"/>
      <c r="E170" s="117"/>
      <c r="F170" s="117"/>
      <c r="G170" s="117"/>
      <c r="H170" s="117"/>
      <c r="I170" s="117"/>
    </row>
    <row r="171" spans="1:15" x14ac:dyDescent="0.25">
      <c r="A171" s="117"/>
      <c r="B171" s="117"/>
      <c r="C171" s="117"/>
      <c r="D171" s="117"/>
      <c r="E171" s="117"/>
      <c r="F171" s="117"/>
      <c r="G171" s="117"/>
      <c r="H171" s="117"/>
      <c r="I171" s="117"/>
    </row>
  </sheetData>
  <mergeCells count="114">
    <mergeCell ref="A13:N13"/>
    <mergeCell ref="A14:C14"/>
    <mergeCell ref="A17:O17"/>
    <mergeCell ref="A18:F18"/>
    <mergeCell ref="A20:O20"/>
    <mergeCell ref="A23:O23"/>
    <mergeCell ref="A1:O1"/>
    <mergeCell ref="A3:O3"/>
    <mergeCell ref="A4:O4"/>
    <mergeCell ref="A6:O6"/>
    <mergeCell ref="A8:N9"/>
    <mergeCell ref="A11:N11"/>
    <mergeCell ref="J33:J35"/>
    <mergeCell ref="M33:M35"/>
    <mergeCell ref="N33:N35"/>
    <mergeCell ref="O33:O35"/>
    <mergeCell ref="B45:F45"/>
    <mergeCell ref="A46:G46"/>
    <mergeCell ref="A25:O25"/>
    <mergeCell ref="A30:O30"/>
    <mergeCell ref="A32:O32"/>
    <mergeCell ref="A33:A35"/>
    <mergeCell ref="B33:C34"/>
    <mergeCell ref="D33:D35"/>
    <mergeCell ref="E33:E35"/>
    <mergeCell ref="F33:F35"/>
    <mergeCell ref="G33:G35"/>
    <mergeCell ref="H33:I33"/>
    <mergeCell ref="M51:M53"/>
    <mergeCell ref="N51:N53"/>
    <mergeCell ref="O51:O53"/>
    <mergeCell ref="H52:H53"/>
    <mergeCell ref="I52:I53"/>
    <mergeCell ref="B59:F59"/>
    <mergeCell ref="A47:G47"/>
    <mergeCell ref="A50:M50"/>
    <mergeCell ref="A51:A53"/>
    <mergeCell ref="B51:C52"/>
    <mergeCell ref="D51:D53"/>
    <mergeCell ref="E51:E53"/>
    <mergeCell ref="F51:F53"/>
    <mergeCell ref="G51:G53"/>
    <mergeCell ref="H51:I51"/>
    <mergeCell ref="J51:J53"/>
    <mergeCell ref="J66:J68"/>
    <mergeCell ref="M66:M68"/>
    <mergeCell ref="N66:N68"/>
    <mergeCell ref="O66:O68"/>
    <mergeCell ref="H67:H68"/>
    <mergeCell ref="I67:I68"/>
    <mergeCell ref="A60:G60"/>
    <mergeCell ref="A61:G61"/>
    <mergeCell ref="A65:M65"/>
    <mergeCell ref="A66:A68"/>
    <mergeCell ref="B66:C67"/>
    <mergeCell ref="D66:D68"/>
    <mergeCell ref="E66:E68"/>
    <mergeCell ref="F66:F68"/>
    <mergeCell ref="G66:G68"/>
    <mergeCell ref="H66:I66"/>
    <mergeCell ref="B78:F78"/>
    <mergeCell ref="A79:G79"/>
    <mergeCell ref="A80:G80"/>
    <mergeCell ref="A82:M82"/>
    <mergeCell ref="A83:A85"/>
    <mergeCell ref="B83:C84"/>
    <mergeCell ref="D83:D85"/>
    <mergeCell ref="E83:E85"/>
    <mergeCell ref="F83:F85"/>
    <mergeCell ref="G83:G85"/>
    <mergeCell ref="O83:O85"/>
    <mergeCell ref="H84:H85"/>
    <mergeCell ref="I84:I85"/>
    <mergeCell ref="B90:F90"/>
    <mergeCell ref="A91:G91"/>
    <mergeCell ref="A92:G92"/>
    <mergeCell ref="H83:I83"/>
    <mergeCell ref="J83:J85"/>
    <mergeCell ref="K83:K85"/>
    <mergeCell ref="L83:L85"/>
    <mergeCell ref="M83:M85"/>
    <mergeCell ref="N83:N85"/>
    <mergeCell ref="A98:C98"/>
    <mergeCell ref="D98:E98"/>
    <mergeCell ref="F98:G98"/>
    <mergeCell ref="A99:C99"/>
    <mergeCell ref="D99:E99"/>
    <mergeCell ref="F99:G99"/>
    <mergeCell ref="J95:O95"/>
    <mergeCell ref="A96:C96"/>
    <mergeCell ref="D96:E96"/>
    <mergeCell ref="F96:G96"/>
    <mergeCell ref="A97:C97"/>
    <mergeCell ref="D97:E97"/>
    <mergeCell ref="F97:G97"/>
    <mergeCell ref="J102:O102"/>
    <mergeCell ref="A103:C103"/>
    <mergeCell ref="D103:E103"/>
    <mergeCell ref="F103:G103"/>
    <mergeCell ref="A100:C100"/>
    <mergeCell ref="D100:E100"/>
    <mergeCell ref="F100:G100"/>
    <mergeCell ref="A101:C101"/>
    <mergeCell ref="D101:E101"/>
    <mergeCell ref="F101:G101"/>
    <mergeCell ref="A104:C104"/>
    <mergeCell ref="D104:E104"/>
    <mergeCell ref="F104:G104"/>
    <mergeCell ref="A105:C105"/>
    <mergeCell ref="D105:E105"/>
    <mergeCell ref="F105:G105"/>
    <mergeCell ref="A102:C102"/>
    <mergeCell ref="D102:E102"/>
    <mergeCell ref="F102:G102"/>
  </mergeCells>
  <conditionalFormatting sqref="K97:N99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{03493698-823A-4E3B-8FAE-AF3E84FCFE9D}</x14:id>
        </ext>
      </extLst>
    </cfRule>
  </conditionalFormatting>
  <conditionalFormatting sqref="K104:N10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{26ED31E3-FDA1-473B-B3AA-67460F7CF909}</x14:id>
        </ext>
      </extLst>
    </cfRule>
  </conditionalFormatting>
  <conditionalFormatting sqref="K110:O11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52" orientation="landscape" r:id="rId1"/>
  <rowBreaks count="3" manualBreakCount="3">
    <brk id="48" max="16383" man="1"/>
    <brk id="63" max="16383" man="1"/>
    <brk id="80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3493698-823A-4E3B-8FAE-AF3E84FCFE9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K97:N99</xm:sqref>
        </x14:conditionalFormatting>
        <x14:conditionalFormatting xmlns:xm="http://schemas.microsoft.com/office/excel/2006/main">
          <x14:cfRule type="dataBar" id="{26ED31E3-FDA1-473B-B3AA-67460F7CF90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K104:N109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Terina Feliz</dc:creator>
  <cp:lastModifiedBy>Terina Feliz</cp:lastModifiedBy>
  <cp:lastPrinted>2024-07-23T15:25:17Z</cp:lastPrinted>
  <dcterms:created xsi:type="dcterms:W3CDTF">2024-07-09T13:18:31Z</dcterms:created>
  <dcterms:modified xsi:type="dcterms:W3CDTF">2024-07-23T15:26:30Z</dcterms:modified>
</cp:coreProperties>
</file>