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5576" windowHeight="9816" tabRatio="855" activeTab="2"/>
  </bookViews>
  <sheets>
    <sheet name="ENERO" sheetId="1" r:id="rId1"/>
    <sheet name="FEBRERO" sheetId="14" r:id="rId2"/>
    <sheet name="MARZO" sheetId="15" r:id="rId3"/>
    <sheet name="ABRIL" sheetId="16" r:id="rId4"/>
    <sheet name="MAYO" sheetId="17" r:id="rId5"/>
    <sheet name="JUNIO" sheetId="18" r:id="rId6"/>
    <sheet name="JULIO" sheetId="19" r:id="rId7"/>
    <sheet name="AGOSTO" sheetId="20" r:id="rId8"/>
    <sheet name="SEPTIEMBRE" sheetId="21" r:id="rId9"/>
    <sheet name="OCTUBRE" sheetId="22" r:id="rId10"/>
    <sheet name="NOVIEMBRE" sheetId="23" r:id="rId11"/>
    <sheet name="DICIEMBRE" sheetId="25" r:id="rId12"/>
    <sheet name="DEPARTAMENTO" sheetId="24" r:id="rId13"/>
  </sheets>
  <definedNames>
    <definedName name="_xlnm.Print_Area" localSheetId="0">ENERO!$A$1:$M$70</definedName>
    <definedName name="_xlnm.Print_Area" localSheetId="6">JULIO!$A$1:$K$76</definedName>
    <definedName name="_xlnm.Print_Area" localSheetId="5">JUNIO!$A$1:$K$80</definedName>
    <definedName name="_xlnm.Print_Area" localSheetId="10">NOVIEMBRE!$A$1:$K$98</definedName>
    <definedName name="_xlnm.Print_Area" localSheetId="9">OCTUBRE!$A$1:$K$79</definedName>
    <definedName name="_xlnm.Print_Area" localSheetId="8">SEPTIEMBRE!#REF!</definedName>
    <definedName name="_xlnm.Print_Titles" localSheetId="3">ABRIL!$1:$4</definedName>
    <definedName name="_xlnm.Print_Titles" localSheetId="7">AGOSTO!$1:$6</definedName>
    <definedName name="_xlnm.Print_Titles" localSheetId="0">ENERO!$1:$4</definedName>
    <definedName name="_xlnm.Print_Titles" localSheetId="1">FEBRERO!$1:$4</definedName>
    <definedName name="_xlnm.Print_Titles" localSheetId="6">JULIO!$1:$6</definedName>
    <definedName name="_xlnm.Print_Titles" localSheetId="5">JUNIO!$1:$6</definedName>
    <definedName name="_xlnm.Print_Titles" localSheetId="4">MAYO!$1:$6</definedName>
    <definedName name="_xlnm.Print_Titles" localSheetId="10">NOVIEMBRE!$1:$4</definedName>
    <definedName name="_xlnm.Print_Titles" localSheetId="9">OCTUBRE!$1:$4</definedName>
    <definedName name="_xlnm.Print_Titles" localSheetId="8">SEPTIEMBRE!$1:$4</definedName>
  </definedNames>
  <calcPr calcId="145621"/>
  <fileRecoveryPr repairLoad="1"/>
</workbook>
</file>

<file path=xl/calcChain.xml><?xml version="1.0" encoding="utf-8"?>
<calcChain xmlns="http://schemas.openxmlformats.org/spreadsheetml/2006/main">
  <c r="G52" i="15" l="1"/>
  <c r="G51" i="15"/>
  <c r="G50" i="15"/>
  <c r="G49" i="15"/>
  <c r="C51" i="15"/>
  <c r="C49" i="15"/>
  <c r="G60" i="14" l="1"/>
  <c r="L30" i="15" l="1"/>
  <c r="L41" i="15" l="1"/>
  <c r="M42" i="15" l="1"/>
  <c r="L42" i="15"/>
  <c r="K42" i="15"/>
  <c r="K43" i="15" s="1"/>
  <c r="J42" i="15"/>
  <c r="I42" i="15"/>
  <c r="H42" i="15"/>
  <c r="F42" i="15"/>
  <c r="A42" i="15"/>
  <c r="J44" i="15" l="1"/>
  <c r="L31" i="15"/>
  <c r="M31" i="15"/>
  <c r="K31" i="15"/>
  <c r="K32" i="15" s="1"/>
  <c r="J31" i="15"/>
  <c r="I31" i="15"/>
  <c r="C53" i="15" s="1"/>
  <c r="H31" i="15"/>
  <c r="C52" i="15" s="1"/>
  <c r="F31" i="15"/>
  <c r="A31" i="15"/>
  <c r="J33" i="15" l="1"/>
  <c r="M22" i="15" l="1"/>
  <c r="L22" i="15"/>
  <c r="K22" i="15"/>
  <c r="K23" i="15" s="1"/>
  <c r="J22" i="15"/>
  <c r="I22" i="15"/>
  <c r="H22" i="15"/>
  <c r="F22" i="15"/>
  <c r="A22" i="15"/>
  <c r="J24" i="15" l="1"/>
  <c r="G64" i="14"/>
  <c r="C61" i="14"/>
  <c r="G61" i="14"/>
  <c r="G62" i="14"/>
  <c r="C70" i="14"/>
  <c r="L49" i="14"/>
  <c r="C60" i="14"/>
  <c r="M50" i="14" l="1"/>
  <c r="L50" i="14"/>
  <c r="K50" i="14"/>
  <c r="K51" i="14" s="1"/>
  <c r="J50" i="14"/>
  <c r="G59" i="14" s="1"/>
  <c r="I50" i="14"/>
  <c r="H50" i="14"/>
  <c r="F50" i="14"/>
  <c r="A50" i="14"/>
  <c r="J52" i="14" l="1"/>
  <c r="I40" i="14" l="1"/>
  <c r="H40" i="14"/>
  <c r="J40" i="14" l="1"/>
  <c r="M27" i="14" l="1"/>
  <c r="L27" i="14"/>
  <c r="K27" i="14"/>
  <c r="J27" i="14"/>
  <c r="I27" i="14"/>
  <c r="C63" i="14" s="1"/>
  <c r="H27" i="14"/>
  <c r="C62" i="14" s="1"/>
  <c r="F27" i="14"/>
  <c r="A27" i="14"/>
  <c r="C64" i="14" l="1"/>
  <c r="F40" i="14"/>
  <c r="N41" i="1" l="1"/>
  <c r="N43" i="1"/>
  <c r="N42" i="1"/>
  <c r="N44" i="1" s="1"/>
  <c r="N19" i="1"/>
  <c r="N29" i="1"/>
  <c r="N28" i="1"/>
  <c r="N31" i="1" s="1"/>
  <c r="N30" i="1"/>
  <c r="N22" i="1"/>
  <c r="N13" i="1"/>
  <c r="N21" i="1"/>
  <c r="N20" i="1"/>
  <c r="N11" i="1" l="1"/>
  <c r="N10" i="1"/>
  <c r="N9" i="1"/>
  <c r="A40" i="14" l="1"/>
  <c r="M40" i="14" l="1"/>
  <c r="L40" i="14"/>
  <c r="K40" i="14"/>
  <c r="K41" i="14" s="1"/>
  <c r="K28" i="14"/>
  <c r="J42" i="14" l="1"/>
  <c r="J29" i="14"/>
  <c r="M26" i="21" l="1"/>
  <c r="L26" i="21"/>
  <c r="K26" i="21"/>
  <c r="K27" i="21" s="1"/>
  <c r="J26" i="21"/>
  <c r="I26" i="21"/>
  <c r="H26" i="21"/>
  <c r="F26" i="21"/>
  <c r="A26" i="21"/>
  <c r="K14" i="21"/>
  <c r="M13" i="21"/>
  <c r="L13" i="21"/>
  <c r="K13" i="21"/>
  <c r="J13" i="21"/>
  <c r="I13" i="21"/>
  <c r="H13" i="21"/>
  <c r="F13" i="21"/>
  <c r="A13" i="21"/>
  <c r="E63" i="20"/>
  <c r="C63" i="20"/>
  <c r="E62" i="20"/>
  <c r="C62" i="20"/>
  <c r="G57" i="20"/>
  <c r="M37" i="20"/>
  <c r="L37" i="20"/>
  <c r="K37" i="20"/>
  <c r="K38" i="20" s="1"/>
  <c r="J37" i="20"/>
  <c r="I37" i="20"/>
  <c r="H37" i="20"/>
  <c r="F37" i="20"/>
  <c r="A37" i="20"/>
  <c r="M25" i="20"/>
  <c r="L25" i="20"/>
  <c r="K25" i="20"/>
  <c r="K26" i="20" s="1"/>
  <c r="J25" i="20"/>
  <c r="I25" i="20"/>
  <c r="H25" i="20"/>
  <c r="F25" i="20"/>
  <c r="A25" i="20"/>
  <c r="M14" i="20"/>
  <c r="L14" i="20"/>
  <c r="K14" i="20"/>
  <c r="K15" i="20" s="1"/>
  <c r="J14" i="20"/>
  <c r="I14" i="20"/>
  <c r="H14" i="20"/>
  <c r="F14" i="20"/>
  <c r="A14" i="20"/>
  <c r="J28" i="21" l="1"/>
  <c r="J15" i="21"/>
  <c r="J39" i="20"/>
  <c r="J27" i="20"/>
  <c r="J16" i="20"/>
  <c r="E42" i="19"/>
  <c r="C42" i="19"/>
  <c r="E41" i="19"/>
  <c r="C41" i="19"/>
  <c r="G36" i="19"/>
  <c r="M15" i="19"/>
  <c r="L15" i="19"/>
  <c r="K15" i="19"/>
  <c r="K16" i="19" s="1"/>
  <c r="J15" i="19"/>
  <c r="I15" i="19"/>
  <c r="H15" i="19"/>
  <c r="F15" i="19"/>
  <c r="A15" i="19"/>
  <c r="E42" i="18"/>
  <c r="C42" i="18"/>
  <c r="E41" i="18"/>
  <c r="C41" i="18"/>
  <c r="G36" i="18"/>
  <c r="M15" i="18"/>
  <c r="L15" i="18"/>
  <c r="K15" i="18"/>
  <c r="K16" i="18" s="1"/>
  <c r="J15" i="18"/>
  <c r="I15" i="18"/>
  <c r="H15" i="18"/>
  <c r="F15" i="18"/>
  <c r="A15" i="18"/>
  <c r="E41" i="17"/>
  <c r="C41" i="17"/>
  <c r="E40" i="17"/>
  <c r="C40" i="17"/>
  <c r="G35" i="17"/>
  <c r="M14" i="17"/>
  <c r="L14" i="17"/>
  <c r="K14" i="17"/>
  <c r="K15" i="17" s="1"/>
  <c r="J14" i="17"/>
  <c r="I14" i="17"/>
  <c r="H14" i="17"/>
  <c r="F14" i="17"/>
  <c r="A14" i="17"/>
  <c r="E41" i="16"/>
  <c r="C41" i="16"/>
  <c r="E40" i="16"/>
  <c r="C40" i="16"/>
  <c r="G35" i="16"/>
  <c r="K15" i="16"/>
  <c r="M14" i="16"/>
  <c r="L14" i="16"/>
  <c r="K14" i="16"/>
  <c r="J14" i="16"/>
  <c r="J16" i="16" s="1"/>
  <c r="I14" i="16"/>
  <c r="H14" i="16"/>
  <c r="F14" i="16"/>
  <c r="A14" i="16"/>
  <c r="M11" i="15"/>
  <c r="L11" i="15"/>
  <c r="K11" i="15"/>
  <c r="K12" i="15" s="1"/>
  <c r="J11" i="15"/>
  <c r="I11" i="15"/>
  <c r="E60" i="15" s="1"/>
  <c r="H11" i="15"/>
  <c r="F11" i="15"/>
  <c r="A11" i="15"/>
  <c r="C59" i="15" s="1"/>
  <c r="E71" i="14"/>
  <c r="E70" i="14"/>
  <c r="G54" i="15" l="1"/>
  <c r="E59" i="15"/>
  <c r="C54" i="15"/>
  <c r="J13" i="15"/>
  <c r="J17" i="18"/>
  <c r="J16" i="17"/>
  <c r="J17" i="19"/>
  <c r="M14" i="14"/>
  <c r="L14" i="14"/>
  <c r="K14" i="14"/>
  <c r="K15" i="14" s="1"/>
  <c r="J14" i="14"/>
  <c r="I14" i="14"/>
  <c r="H14" i="14"/>
  <c r="F14" i="14"/>
  <c r="A14" i="14"/>
  <c r="J16" i="14" l="1"/>
  <c r="C50" i="1"/>
  <c r="M42" i="1"/>
  <c r="L42" i="1"/>
  <c r="M31" i="1"/>
  <c r="L31" i="1"/>
  <c r="M20" i="1"/>
  <c r="G52" i="1" s="1"/>
  <c r="L20" i="1"/>
  <c r="M11" i="1"/>
  <c r="L11" i="1"/>
  <c r="G51" i="1" s="1"/>
  <c r="K42" i="1"/>
  <c r="K43" i="1" s="1"/>
  <c r="J42" i="1"/>
  <c r="I42" i="1"/>
  <c r="H42" i="1"/>
  <c r="F42" i="1"/>
  <c r="A42" i="1"/>
  <c r="J44" i="1" l="1"/>
  <c r="K31" i="1" l="1"/>
  <c r="J31" i="1"/>
  <c r="I31" i="1"/>
  <c r="H31" i="1"/>
  <c r="F31" i="1"/>
  <c r="A31" i="1"/>
  <c r="K32" i="1" l="1"/>
  <c r="N32" i="1"/>
  <c r="N33" i="1" s="1"/>
  <c r="J33" i="1"/>
  <c r="K23" i="25"/>
  <c r="J23" i="25"/>
  <c r="I23" i="25" l="1"/>
  <c r="H23" i="25"/>
  <c r="C33" i="25" s="1"/>
  <c r="F23" i="25"/>
  <c r="A23" i="25"/>
  <c r="C31" i="25" s="1"/>
  <c r="C41" i="25" s="1"/>
  <c r="K24" i="25" l="1"/>
  <c r="J25" i="25" s="1"/>
  <c r="E41" i="25" l="1"/>
  <c r="C40" i="25"/>
  <c r="K12" i="25" l="1"/>
  <c r="K13" i="25" s="1"/>
  <c r="H32" i="25" s="1"/>
  <c r="J12" i="25"/>
  <c r="H30" i="25" s="1"/>
  <c r="I12" i="25"/>
  <c r="H12" i="25"/>
  <c r="F12" i="25"/>
  <c r="C32" i="25" s="1"/>
  <c r="A12" i="25"/>
  <c r="H34" i="25" l="1"/>
  <c r="C34" i="25"/>
  <c r="C36" i="25" s="1"/>
  <c r="J14" i="25"/>
  <c r="L124" i="24"/>
  <c r="L125" i="24" s="1"/>
  <c r="K124" i="24"/>
  <c r="J124" i="24"/>
  <c r="I124" i="24"/>
  <c r="G124" i="24"/>
  <c r="B124" i="24"/>
  <c r="L102" i="24"/>
  <c r="L103" i="24" s="1"/>
  <c r="K102" i="24"/>
  <c r="J102" i="24"/>
  <c r="I102" i="24"/>
  <c r="G102" i="24"/>
  <c r="B102" i="24"/>
  <c r="L82" i="24"/>
  <c r="L83" i="24" s="1"/>
  <c r="K82" i="24"/>
  <c r="J82" i="24"/>
  <c r="I82" i="24"/>
  <c r="G82" i="24"/>
  <c r="B82" i="24"/>
  <c r="J57" i="24"/>
  <c r="I57" i="24"/>
  <c r="G57" i="24"/>
  <c r="B57" i="24"/>
  <c r="L57" i="24"/>
  <c r="K57" i="24"/>
  <c r="J29" i="24"/>
  <c r="L29" i="24"/>
  <c r="L30" i="24" s="1"/>
  <c r="I29" i="24"/>
  <c r="G29" i="24"/>
  <c r="B29" i="24"/>
  <c r="E40" i="25" l="1"/>
  <c r="K126" i="24"/>
  <c r="K104" i="24"/>
  <c r="L58" i="24"/>
  <c r="K59" i="24" s="1"/>
  <c r="K84" i="24"/>
  <c r="K29" i="24"/>
  <c r="K16" i="23"/>
  <c r="J16" i="23"/>
  <c r="I16" i="23"/>
  <c r="H16" i="23"/>
  <c r="F16" i="23"/>
  <c r="A16" i="23"/>
  <c r="K31" i="24" l="1"/>
  <c r="K42" i="23"/>
  <c r="K43" i="23" s="1"/>
  <c r="J42" i="23"/>
  <c r="J43" i="23" s="1"/>
  <c r="I43" i="23"/>
  <c r="H43" i="23"/>
  <c r="F43" i="23"/>
  <c r="A43" i="23"/>
  <c r="K31" i="23"/>
  <c r="J31" i="23"/>
  <c r="I31" i="23"/>
  <c r="H31" i="23"/>
  <c r="F31" i="23"/>
  <c r="A31" i="23"/>
  <c r="K66" i="23" l="1"/>
  <c r="K67" i="23" s="1"/>
  <c r="I66" i="23"/>
  <c r="H66" i="23"/>
  <c r="F66" i="23"/>
  <c r="A66" i="23"/>
  <c r="J63" i="23"/>
  <c r="J66" i="23" s="1"/>
  <c r="K53" i="23"/>
  <c r="K54" i="23" s="1"/>
  <c r="J53" i="23"/>
  <c r="I53" i="23"/>
  <c r="H53" i="23"/>
  <c r="F53" i="23"/>
  <c r="A53" i="23"/>
  <c r="K44" i="23"/>
  <c r="K32" i="23"/>
  <c r="K17" i="23"/>
  <c r="C75" i="23" l="1"/>
  <c r="C76" i="23"/>
  <c r="E86" i="23" s="1"/>
  <c r="C74" i="23"/>
  <c r="C85" i="23" s="1"/>
  <c r="H75" i="23"/>
  <c r="C77" i="23"/>
  <c r="E85" i="23" s="1"/>
  <c r="H74" i="23"/>
  <c r="J55" i="23"/>
  <c r="J68" i="23"/>
  <c r="J45" i="23"/>
  <c r="J33" i="23"/>
  <c r="J18" i="23"/>
  <c r="A15" i="22"/>
  <c r="H15" i="22"/>
  <c r="K15" i="22"/>
  <c r="J15" i="22"/>
  <c r="I15" i="22"/>
  <c r="F15" i="22"/>
  <c r="H77" i="23" l="1"/>
  <c r="C79" i="23"/>
  <c r="K49" i="22"/>
  <c r="K50" i="22" s="1"/>
  <c r="J49" i="22"/>
  <c r="I49" i="22"/>
  <c r="H49" i="22"/>
  <c r="F49" i="22"/>
  <c r="A49" i="22"/>
  <c r="K36" i="22"/>
  <c r="K37" i="22" s="1"/>
  <c r="J36" i="22"/>
  <c r="I36" i="22"/>
  <c r="H36" i="22"/>
  <c r="F36" i="22"/>
  <c r="A36" i="22"/>
  <c r="K25" i="22"/>
  <c r="K26" i="22" s="1"/>
  <c r="J25" i="22"/>
  <c r="I25" i="22"/>
  <c r="H25" i="22"/>
  <c r="F25" i="22"/>
  <c r="C57" i="22" s="1"/>
  <c r="A25" i="22"/>
  <c r="K16" i="22"/>
  <c r="C58" i="22" l="1"/>
  <c r="C56" i="22"/>
  <c r="C67" i="22" s="1"/>
  <c r="H56" i="22"/>
  <c r="H57" i="22"/>
  <c r="E68" i="22"/>
  <c r="C59" i="22"/>
  <c r="E67" i="22" s="1"/>
  <c r="J27" i="22"/>
  <c r="J38" i="22"/>
  <c r="J17" i="22"/>
  <c r="J51" i="22"/>
  <c r="H59" i="22" l="1"/>
  <c r="C61" i="22"/>
  <c r="K50" i="18" l="1"/>
  <c r="K51" i="18" s="1"/>
  <c r="J50" i="18"/>
  <c r="I50" i="18"/>
  <c r="H50" i="18"/>
  <c r="F50" i="18"/>
  <c r="A50" i="18"/>
  <c r="J52" i="18" l="1"/>
  <c r="H57" i="18" l="1"/>
  <c r="C58" i="18"/>
  <c r="C57" i="18"/>
  <c r="C56" i="18"/>
  <c r="C55" i="18"/>
  <c r="C60" i="18" l="1"/>
  <c r="H58" i="18" l="1"/>
  <c r="H60" i="18" s="1"/>
  <c r="J11" i="1" l="1"/>
  <c r="K11" i="1"/>
  <c r="N12" i="1" l="1"/>
  <c r="K12" i="1"/>
  <c r="J13" i="1"/>
  <c r="I11" i="1"/>
  <c r="H11" i="1"/>
  <c r="K20" i="1" l="1"/>
  <c r="J20" i="1"/>
  <c r="I20" i="1"/>
  <c r="C53" i="1" s="1"/>
  <c r="E60" i="1" s="1"/>
  <c r="H20" i="1"/>
  <c r="C52" i="1" s="1"/>
  <c r="E59" i="1" s="1"/>
  <c r="F20" i="1"/>
  <c r="F11" i="1"/>
  <c r="G49" i="1" l="1"/>
  <c r="C51" i="1"/>
  <c r="A20" i="1"/>
  <c r="A11" i="1"/>
  <c r="C49" i="1" l="1"/>
  <c r="C59" i="1" s="1"/>
  <c r="K21" i="1"/>
  <c r="J22" i="1" s="1"/>
  <c r="G50" i="1" l="1"/>
  <c r="G54" i="1" s="1"/>
  <c r="C54" i="1"/>
</calcChain>
</file>

<file path=xl/sharedStrings.xml><?xml version="1.0" encoding="utf-8"?>
<sst xmlns="http://schemas.openxmlformats.org/spreadsheetml/2006/main" count="1257" uniqueCount="240">
  <si>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</si>
  <si>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</si>
  <si>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</si>
  <si>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</si>
  <si>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</si>
  <si>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</si>
  <si>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</si>
  <si>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</si>
  <si>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</si>
  <si>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</si>
  <si>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</si>
  <si>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</si>
  <si>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</si>
  <si>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</si>
  <si>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</si>
  <si>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</si>
  <si>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</si>
  <si>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</si>
  <si>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</si>
  <si>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</si>
  <si>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Costo Total</t>
  </si>
  <si>
    <t>CANT. HORAS</t>
  </si>
  <si>
    <t>Productores</t>
  </si>
  <si>
    <t xml:space="preserve">                       GRÁFICOS</t>
  </si>
  <si>
    <t xml:space="preserve">TOTAL </t>
  </si>
  <si>
    <t>Costo Logístico erogado:</t>
  </si>
  <si>
    <t>Costo Facilitadores erogado:</t>
  </si>
  <si>
    <t>Transferencia de Tecnologías en Habichuelas</t>
  </si>
  <si>
    <t>San Francisco de Macorís</t>
  </si>
  <si>
    <t>Transferencias</t>
  </si>
  <si>
    <t>César Montero y Bienvenido Carvajal</t>
  </si>
  <si>
    <t>San Juan de la Maguana</t>
  </si>
  <si>
    <t>PRODUCCIÓN  ANIMAL</t>
  </si>
  <si>
    <t>ACTIVIDAD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</si>
  <si>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CACAO</t>
    </r>
  </si>
  <si>
    <t>GRÁFICOS</t>
  </si>
  <si>
    <t>Transferencias:</t>
  </si>
  <si>
    <t>DEPARTAMENTO DE PLANIFICACIÓN  Y  DESARROLLO</t>
  </si>
  <si>
    <t>AGRICULTURA COMPETITIVA</t>
  </si>
  <si>
    <t>Henry Guerrero y Maldané Cuello</t>
  </si>
  <si>
    <t>ACCESO A LAS CIENCIAS MODERNAS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</si>
  <si>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AGUACATE</t>
    </r>
  </si>
  <si>
    <t>José Cepeda</t>
  </si>
  <si>
    <r>
      <t xml:space="preserve">Transferencia Tecnológica y Asistencia Técnica para la innovación en cultivos en </t>
    </r>
    <r>
      <rPr>
        <b/>
        <sz val="11"/>
        <rFont val="Cambria"/>
        <family val="1"/>
      </rPr>
      <t>INVERNADEROS</t>
    </r>
  </si>
  <si>
    <t>Total Beneficiarios:</t>
  </si>
  <si>
    <t>PRODUCCIÓN ANIMAL</t>
  </si>
  <si>
    <t>Dajabón</t>
  </si>
  <si>
    <t>Paraíso, Barahona</t>
  </si>
  <si>
    <t>PRODUCTORES LÍDERES</t>
  </si>
  <si>
    <t>Productores Líderes beneficiados:</t>
  </si>
  <si>
    <t>Cantidad de Horas:</t>
  </si>
  <si>
    <r>
      <rPr>
        <sz val="11"/>
        <color theme="1"/>
        <rFont val="Cambria"/>
        <family val="1"/>
        <scheme val="major"/>
      </rPr>
      <t xml:space="preserve">                      </t>
    </r>
    <r>
      <rPr>
        <b/>
        <sz val="11"/>
        <color theme="1"/>
        <rFont val="Cambria"/>
        <family val="1"/>
        <scheme val="major"/>
      </rPr>
      <t>Costo Total:</t>
    </r>
  </si>
  <si>
    <t>CAPACITACIÓN Y DIFUSIÓN DE TECNOLOGÍAS</t>
  </si>
  <si>
    <t>DEPARTAMENTO PLANIFICACIÓN  Y  DESARROLLO</t>
  </si>
  <si>
    <t>Hato Mayor</t>
  </si>
  <si>
    <t>Higüey</t>
  </si>
  <si>
    <t>Ramón Jiménez, Eduardo López, Vinicio Escarramán y José Hernández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</si>
  <si>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 xml:space="preserve">VEGETALES ORIENTALES  </t>
    </r>
  </si>
  <si>
    <t>Charla "Hacia Modelos de Agricultura de Precisión Apropiados a República Dominicana"</t>
  </si>
  <si>
    <t>Juan Chávez</t>
  </si>
  <si>
    <t xml:space="preserve"> ---</t>
  </si>
  <si>
    <t>Charlas:</t>
  </si>
  <si>
    <t>Charlas</t>
  </si>
  <si>
    <t>PRODUCTO-RES LÍDERES</t>
  </si>
  <si>
    <t>Junio 25 al 28</t>
  </si>
  <si>
    <t>Sabaneta, La Vega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</si>
  <si>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MANGO</t>
    </r>
  </si>
  <si>
    <t>Productores líderes</t>
  </si>
  <si>
    <t>Moca</t>
  </si>
  <si>
    <t>Atiles Peguero, José Luís Bueno y Marcos Espino</t>
  </si>
  <si>
    <t>Carlos Sanquintín</t>
  </si>
  <si>
    <t>Padre Las Casas, Azua</t>
  </si>
  <si>
    <t>Victor Payano y Eymi De Jesús</t>
  </si>
  <si>
    <t>MEDIO AMBIENTE Y RECURSOS NATURALES</t>
  </si>
  <si>
    <t>Marcos Justo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</si>
  <si>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CHINOLA</t>
    </r>
  </si>
  <si>
    <t>EJECUCIÓN  DE CAPACITACIÓN AGROPECUARIA  SEPTIEMBRE 2019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</si>
  <si>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LIMÓN</t>
    </r>
  </si>
  <si>
    <t>Sabana Grande de Boyá, Monte Plata</t>
  </si>
  <si>
    <t>Martín Frías y Salomón Sosa</t>
  </si>
  <si>
    <t xml:space="preserve">José Nova </t>
  </si>
  <si>
    <t>Octubre 8 al 10</t>
  </si>
  <si>
    <t>Atiles Peguero y José Luís Bueno</t>
  </si>
  <si>
    <t>Polo, Barahona</t>
  </si>
  <si>
    <t>EJECUCIÓN  DE CAPACITACIÓN AGROPECUARIA  OCTUBRE 2019</t>
  </si>
  <si>
    <t>Octubre 17,19,24 y 26</t>
  </si>
  <si>
    <t>La Romana</t>
  </si>
  <si>
    <t>Octubre 15 al 17</t>
  </si>
  <si>
    <t>Azua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</si>
  <si>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MUSÁCEAS</t>
    </r>
  </si>
  <si>
    <t>Octubre 24 al 26</t>
  </si>
  <si>
    <t>Las Matas de Farfán</t>
  </si>
  <si>
    <t>Octubre 22 al 24</t>
  </si>
  <si>
    <t>Villa González, Santiago</t>
  </si>
  <si>
    <t>Octubre 16 al 18</t>
  </si>
  <si>
    <t>Rancho Arriba, San José de Ocoa</t>
  </si>
  <si>
    <t>Olga Peralta, Jorge Soto, Frank Roque, Ramón Jiménez, Juan Pérez, Jocelyn Cuevas, Jairo Luciano y Juan Bueno</t>
  </si>
  <si>
    <t>La Leonor, Santiago Rodríguez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</si>
  <si>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Ovinos y Caprinos</t>
    </r>
  </si>
  <si>
    <r>
      <rPr>
        <sz val="11"/>
        <rFont val="Cambria"/>
        <family val="1"/>
        <scheme val="major"/>
      </rPr>
      <t xml:space="preserve">                      </t>
    </r>
    <r>
      <rPr>
        <b/>
        <sz val="11"/>
        <rFont val="Cambria"/>
        <family val="1"/>
        <scheme val="major"/>
      </rPr>
      <t>Costo Total:</t>
    </r>
  </si>
  <si>
    <t>Alejandro Núñez, Nélsida Martínez, Domingo Francisco</t>
  </si>
  <si>
    <t>Salomón Sosa y Arsenio Santos</t>
  </si>
  <si>
    <t>Sixto Bisonó y Arsenio Santos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</si>
  <si>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Alimentación de Rumiantes Menores</t>
    </r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</si>
  <si>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HABICHUELA</t>
    </r>
  </si>
  <si>
    <t>Octubre 30 a Nov. 1ro.</t>
  </si>
  <si>
    <t>San Juan</t>
  </si>
  <si>
    <t>Ana Mateo y Julio Nin</t>
  </si>
  <si>
    <t>EJECUCIÓN  DE CAPACITACIÓN AGROPECUARIA NOVIEMBRE 2019</t>
  </si>
  <si>
    <r>
      <t xml:space="preserve">Transferencia Tecnológica y Asistencia Técnica para la innovación en </t>
    </r>
    <r>
      <rPr>
        <b/>
        <sz val="11"/>
        <rFont val="Cambria"/>
        <family val="1"/>
      </rPr>
      <t>HABICHUELA</t>
    </r>
  </si>
  <si>
    <t>Noviembre 6 al 8</t>
  </si>
  <si>
    <t>Hondo Valle, Elías Piña</t>
  </si>
  <si>
    <t>Noviembre 2 y 3</t>
  </si>
  <si>
    <t>Sixto Bisonó y Yokaira García</t>
  </si>
  <si>
    <t>Cristomo Medina, Salomón Sosa y Cándida Batista</t>
  </si>
  <si>
    <t>Noviembre 5 y 6</t>
  </si>
  <si>
    <t>San Rafael del Yuma, Prov. La Altagracia</t>
  </si>
  <si>
    <t>Noviembre 13 al 15</t>
  </si>
  <si>
    <t>Noviembre 14 y 15</t>
  </si>
  <si>
    <t>La Descubierta, Neyba</t>
  </si>
  <si>
    <t>O. Peralta, J. Soto, F. Roque, R. Jiménez, J.Pérez, J. Cuevas, J. Luciano y J. Bueno</t>
  </si>
  <si>
    <t>Noviembre 7 al 9</t>
  </si>
  <si>
    <t>Sixto Bisonó y Juan Arthur</t>
  </si>
  <si>
    <t xml:space="preserve">Luis Matos y Rafael Sosa. </t>
  </si>
  <si>
    <t>William Báez, Juan  Taveras y Juan Arthur</t>
  </si>
  <si>
    <t>Noviembre 20 al 22</t>
  </si>
  <si>
    <t>Atiles Peguero, Marcos Espino y José Luís Bueno</t>
  </si>
  <si>
    <t>Noviembre 21 al 23 y 28 al 30</t>
  </si>
  <si>
    <t>Noviembre 19 al 21</t>
  </si>
  <si>
    <t>Noviembre 26 al 28</t>
  </si>
  <si>
    <t>Noviembre 27 al 29</t>
  </si>
  <si>
    <t>Rafael Leger, Cándida Batista, Julio D´Oleo</t>
  </si>
  <si>
    <t>A</t>
  </si>
  <si>
    <t>J</t>
  </si>
  <si>
    <t>D</t>
  </si>
  <si>
    <t>F</t>
  </si>
  <si>
    <t>L</t>
  </si>
  <si>
    <t>C</t>
  </si>
  <si>
    <t>B</t>
  </si>
  <si>
    <t>E</t>
  </si>
  <si>
    <t>G</t>
  </si>
  <si>
    <t>I</t>
  </si>
  <si>
    <t>H</t>
  </si>
  <si>
    <t>K</t>
  </si>
  <si>
    <t>M</t>
  </si>
  <si>
    <t>N</t>
  </si>
  <si>
    <t>O</t>
  </si>
  <si>
    <t>P</t>
  </si>
  <si>
    <t>EJECUCIÓN  DE CAPACITACIÓN AGROPECUARIA DICIEMBRE 2019</t>
  </si>
  <si>
    <t>Diciembre 5 al 7</t>
  </si>
  <si>
    <t>Pedernales</t>
  </si>
  <si>
    <t>Hondo Valle</t>
  </si>
  <si>
    <t xml:space="preserve">  Diciembre 12</t>
  </si>
  <si>
    <t>"Buenas Prácticas Agrícolas en el Uso Seguro de Plaguicidas"</t>
  </si>
  <si>
    <t>EJECUCIÓN  DE CAPACITACIÓN AGROPECUARIA  ENERO  2020</t>
  </si>
  <si>
    <t>Instalación parcelas</t>
  </si>
  <si>
    <t xml:space="preserve"> Julio Nin y Ana Mateo.</t>
  </si>
  <si>
    <t>Enero 9 y 10</t>
  </si>
  <si>
    <t>Enero 23 y 24</t>
  </si>
  <si>
    <t>Postrer Río y Guayabal</t>
  </si>
  <si>
    <t>Transferencia de Tecnologías en Cacao</t>
  </si>
  <si>
    <t>Marisol Ventura y José Fco. De la Cruz</t>
  </si>
  <si>
    <t>Eymi De Jesús y Maldané Cuello</t>
  </si>
  <si>
    <t>Enero 15 al 17</t>
  </si>
  <si>
    <t>El Mamey, Los Hidalgos, Puerto Plata</t>
  </si>
  <si>
    <t>Transferencia de Tecnologías en Yuca (Gira Técnica)</t>
  </si>
  <si>
    <t xml:space="preserve"> Enero 8</t>
  </si>
  <si>
    <t>Las Cuchillas, El Seibo</t>
  </si>
  <si>
    <t>José A. Nova</t>
  </si>
  <si>
    <t>Juan Valdez y Ramón Hernández</t>
  </si>
  <si>
    <t>Sabana de la Mar, Hato Mayor.</t>
  </si>
  <si>
    <t>Juan Valdez</t>
  </si>
  <si>
    <t>Instalación parcela de validación de yuca</t>
  </si>
  <si>
    <t>Alejandro María, Nélsida Martínez y Domingo Francisco</t>
  </si>
  <si>
    <t>Enero 27 al 29</t>
  </si>
  <si>
    <t xml:space="preserve"> Enero 23</t>
  </si>
  <si>
    <t>Transferencia de Tecnologías en Limón</t>
  </si>
  <si>
    <t>Henry Guerrero</t>
  </si>
  <si>
    <t>Enero 29 al 31</t>
  </si>
  <si>
    <t>Rossina Taveras, Luís Matos y Luís Sosa</t>
  </si>
  <si>
    <t>VIÁTICOS</t>
  </si>
  <si>
    <t>COMBUSTIBLE</t>
  </si>
  <si>
    <t>Total Combustible</t>
  </si>
  <si>
    <t>Total Viáticos</t>
  </si>
  <si>
    <t>EJECUCIÓN  DE CAPACITACIÓN AGROPECUARIA  AÑO  2020</t>
  </si>
  <si>
    <t>EJECUCIÓN  DE CAPACITACIÓN AGROPECUARIA  FEBRERO  2020</t>
  </si>
  <si>
    <t>EJECUCIÓN  DE CAPACITACIÓN AGROPECUARIA  MARZO  2020</t>
  </si>
  <si>
    <t>Costo Logístico :</t>
  </si>
  <si>
    <t>Costo Facilitadores:</t>
  </si>
  <si>
    <t>EJECUCIÓN  DE CAPACITACIÓN AGROPECUARIA MAYO  2020</t>
  </si>
  <si>
    <t>Costo Facilitadores :</t>
  </si>
  <si>
    <t>EJECUCIÓN  DE CAPACITACIÓN AGROPECUARIA  ABRIL  2020</t>
  </si>
  <si>
    <t>EJECUCIÓN  DE CAPACITACIÓN AGROPECUARIA  JULIO  2020</t>
  </si>
  <si>
    <t>EJECUCIÓN  DE CAPACITACIÓN AGROPECUARIA  AGOSTO 2020</t>
  </si>
  <si>
    <t>Marcos Justo y José Cepeda</t>
  </si>
  <si>
    <t>Febrero 5 al 7</t>
  </si>
  <si>
    <t>Montarie Lanier y Ángel Peña</t>
  </si>
  <si>
    <t>Transferencia Tecnológica en Fabricación de Quesos de Cabra</t>
  </si>
  <si>
    <t>Batey 4, Neyba</t>
  </si>
  <si>
    <t>Febrero 19 al 21</t>
  </si>
  <si>
    <t>Santiago</t>
  </si>
  <si>
    <t>Febrero 25 y 26</t>
  </si>
  <si>
    <t>Villa Isabela, Puerto Plata</t>
  </si>
  <si>
    <t>Juan Arthur, Antonio Taveras y William Baez</t>
  </si>
  <si>
    <t>J. Cuevas, J. Soto, J. Pérez,  R. Jiménez</t>
  </si>
  <si>
    <t>TOTAL</t>
  </si>
  <si>
    <t>Duvergé y El Limón Independencia</t>
  </si>
  <si>
    <t>San José de las Matas, Santiago</t>
  </si>
  <si>
    <t xml:space="preserve">  Febrero 12</t>
  </si>
  <si>
    <t>Febrero 19 y 20</t>
  </si>
  <si>
    <t>Mao, Valverde</t>
  </si>
  <si>
    <t xml:space="preserve"> Neyba</t>
  </si>
  <si>
    <t>Febrero 6 y 7</t>
  </si>
  <si>
    <t>Marzo 4 al 6</t>
  </si>
  <si>
    <t>Oviedo, Pedernales</t>
  </si>
  <si>
    <t>Marzo 11 al 13</t>
  </si>
  <si>
    <t>SUB-TOTAL TRANSFERENCIAS</t>
  </si>
  <si>
    <t>José  Luís Bueno y Marcos Espino</t>
  </si>
  <si>
    <t>Ruly Nin</t>
  </si>
  <si>
    <t>Febrero 28 y 29</t>
  </si>
  <si>
    <t>Leocadia Sánchez</t>
  </si>
  <si>
    <t>Transferencia Tecnológica  en cultivo de Cebolla</t>
  </si>
  <si>
    <t>Juan Arthur, Antonio Taveras y William Báez</t>
  </si>
  <si>
    <t>Actualización para la Innovación Tecnológica y Competitividad del Subsector Cacao Orgánico en la R.D.</t>
  </si>
  <si>
    <t>“Actualización para la Innovación Tecnológica y Competitividad del Subsector Musáceas (Plátano) en la R.D.</t>
  </si>
  <si>
    <t>Actualización para la Innovación Tecnológica y Competitividad del Subsector Maíz en la R.D.</t>
  </si>
  <si>
    <t>Actualización para la Innovación Tecnológica y Competitividad del Subsector Carne y Leche en la R.D.</t>
  </si>
  <si>
    <t>Actualización para la Innovación Tecnológica y Competitividad del Subsector Invernaderos en la  R.D.</t>
  </si>
  <si>
    <t>Loma de Cabrera, Dajabón.</t>
  </si>
  <si>
    <t>Actualización para la Innovación Tecnológica y Competitividad del Subsector Yuca en la R.D. (Gira Técnica)</t>
  </si>
  <si>
    <t>Costo Facilitadores</t>
  </si>
  <si>
    <t>Jarabacoa</t>
  </si>
  <si>
    <t>Marzo 9 al 13</t>
  </si>
  <si>
    <t>Atiles Peguero</t>
  </si>
  <si>
    <t>Actualización para la Innovación Tecnológica y Competitividad del Subsector Arroz en la R.D.</t>
  </si>
  <si>
    <t>Mao, Valverde.</t>
  </si>
  <si>
    <t>Ana Victoria Núñez, Francisco Jiménez, Freddy Contreras, Ángel Adames y Jesús Rosario</t>
  </si>
  <si>
    <t>O. Peralta, J. Cuevas, R. Ogando, J. Soto, J. Pérez,  R. Jiménez, E. Mejía, D. Jiménez</t>
  </si>
  <si>
    <t xml:space="preserve"> Marzo 18</t>
  </si>
  <si>
    <t>ACTUALIZACIÓN  TECNOLÓGICA  PARA LA INNOVACIÓN Y COMPETITIVIDAD DEL SECTOR AGROALIMENTARIO  Y AGROEXPORTADOR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</si>
</sst>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[Red]#,##0.00"/>
  </numFmts>
  <fonts count="4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mbria"/>
      <family val="1"/>
    </font>
    <font>
      <sz val="11"/>
      <name val="Cambria"/>
      <family val="1"/>
    </font>
    <font>
      <sz val="12"/>
      <color theme="1"/>
      <name val="Cambria"/>
      <family val="1"/>
      <scheme val="major"/>
    </font>
    <font>
      <b/>
      <u/>
      <sz val="11"/>
      <name val="Arial"/>
      <family val="2"/>
    </font>
    <font>
      <b/>
      <sz val="13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u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mbria"/>
      <family val="1"/>
      <scheme val="major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31">
    <xf numFmtId="0" fontId="0" fillId="0" borderId="0" xfId="0"/>
    <xf numFmtId="0" fontId="4" fillId="0" borderId="0" xfId="0" applyFont="1" applyAlignment="1">
      <alignment horizontal="left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4" fontId="15" fillId="0" borderId="0" xfId="0" applyNumberFormat="1" applyFont="1"/>
    <xf numFmtId="0" fontId="8" fillId="0" borderId="0" xfId="0" applyFont="1" applyAlignment="1">
      <alignment horizontal="right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4" xfId="0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3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" borderId="4" xfId="0" applyFont="1" applyFill="1" applyBorder="1" applyAlignment="1">
      <alignment horizontal="center" vertical="center" wrapText="1"/>
    </xf>
    <xf numFmtId="17" fontId="25" fillId="2" borderId="4" xfId="0" applyNumberFormat="1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165" fontId="25" fillId="0" borderId="4" xfId="1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8" fillId="2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5" fillId="0" borderId="4" xfId="0" applyFont="1" applyBorder="1" applyAlignment="1">
      <alignment horizontal="center" vertical="center"/>
    </xf>
    <xf numFmtId="4" fontId="25" fillId="0" borderId="4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28" fillId="2" borderId="4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4" fontId="28" fillId="0" borderId="4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9" fontId="0" fillId="0" borderId="0" xfId="2" applyFont="1"/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32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26" fillId="3" borderId="4" xfId="0" applyFont="1" applyFill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4" fontId="26" fillId="0" borderId="4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/>
    <xf numFmtId="0" fontId="37" fillId="0" borderId="0" xfId="0" applyFont="1"/>
    <xf numFmtId="0" fontId="38" fillId="0" borderId="0" xfId="0" applyFont="1"/>
    <xf numFmtId="0" fontId="37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42" fillId="0" borderId="0" xfId="0" applyFont="1" applyAlignment="1">
      <alignment horizontal="center" wrapText="1"/>
    </xf>
    <xf numFmtId="0" fontId="42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25" fillId="0" borderId="0" xfId="0" applyNumberFormat="1" applyFont="1"/>
    <xf numFmtId="0" fontId="26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4" fontId="26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38" fillId="2" borderId="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/>
    <xf numFmtId="0" fontId="35" fillId="0" borderId="0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64" fontId="25" fillId="2" borderId="4" xfId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7" fontId="28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0" fontId="42" fillId="0" borderId="4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9" fontId="12" fillId="0" borderId="0" xfId="2" applyFont="1" applyAlignment="1">
      <alignment horizontal="center" vertical="center"/>
    </xf>
    <xf numFmtId="3" fontId="8" fillId="0" borderId="0" xfId="0" applyNumberFormat="1" applyFont="1"/>
    <xf numFmtId="4" fontId="8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64" fontId="8" fillId="4" borderId="4" xfId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164" fontId="26" fillId="4" borderId="4" xfId="1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12" fillId="0" borderId="0" xfId="0" applyNumberFormat="1" applyFont="1" applyAlignment="1"/>
    <xf numFmtId="0" fontId="0" fillId="0" borderId="0" xfId="0" applyAlignment="1"/>
    <xf numFmtId="0" fontId="12" fillId="0" borderId="17" xfId="0" applyFont="1" applyBorder="1"/>
    <xf numFmtId="4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14" xfId="0" applyFont="1" applyBorder="1"/>
    <xf numFmtId="4" fontId="8" fillId="0" borderId="14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0" xfId="0" applyBorder="1"/>
    <xf numFmtId="4" fontId="38" fillId="0" borderId="1" xfId="0" applyNumberFormat="1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wrapText="1"/>
    </xf>
    <xf numFmtId="164" fontId="1" fillId="2" borderId="0" xfId="1" applyFont="1" applyFill="1" applyAlignment="1">
      <alignment horizontal="center" vertical="center" wrapText="1"/>
    </xf>
    <xf numFmtId="164" fontId="0" fillId="0" borderId="0" xfId="1" applyFont="1"/>
    <xf numFmtId="4" fontId="12" fillId="0" borderId="4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8" fillId="2" borderId="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38" fillId="0" borderId="4" xfId="0" applyNumberFormat="1" applyFont="1" applyBorder="1" applyAlignment="1">
      <alignment horizontal="center" vertical="center"/>
    </xf>
    <xf numFmtId="4" fontId="0" fillId="0" borderId="4" xfId="0" applyNumberFormat="1" applyBorder="1"/>
    <xf numFmtId="4" fontId="8" fillId="0" borderId="4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horizontal="center" vertical="center"/>
    </xf>
    <xf numFmtId="4" fontId="25" fillId="0" borderId="1" xfId="0" applyNumberFormat="1" applyFont="1" applyBorder="1" applyAlignment="1">
      <alignment vertical="center"/>
    </xf>
    <xf numFmtId="4" fontId="25" fillId="0" borderId="1" xfId="0" applyNumberFormat="1" applyFont="1" applyFill="1" applyBorder="1" applyAlignment="1">
      <alignment vertical="center"/>
    </xf>
    <xf numFmtId="4" fontId="25" fillId="0" borderId="4" xfId="0" applyNumberFormat="1" applyFont="1" applyBorder="1" applyAlignment="1">
      <alignment vertical="center"/>
    </xf>
    <xf numFmtId="0" fontId="28" fillId="2" borderId="2" xfId="0" applyFont="1" applyFill="1" applyBorder="1" applyAlignment="1">
      <alignment horizontal="center" vertical="center" wrapText="1"/>
    </xf>
    <xf numFmtId="17" fontId="12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/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3" xfId="0" applyFont="1" applyBorder="1"/>
    <xf numFmtId="0" fontId="8" fillId="0" borderId="14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23" fillId="0" borderId="0" xfId="0" applyFont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164" fontId="33" fillId="0" borderId="0" xfId="1" applyFont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31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9" fontId="26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5" fillId="0" borderId="4" xfId="0" applyFont="1" applyBorder="1"/>
    <xf numFmtId="4" fontId="26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9" fontId="8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/>
    <xf numFmtId="4" fontId="8" fillId="4" borderId="4" xfId="0" applyNumberFormat="1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9" fontId="26" fillId="4" borderId="4" xfId="0" applyNumberFormat="1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B88-4C9C-B1B8-F7A4577EF2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B88-4C9C-B1B8-F7A4577EF29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ENERO!$B$59:$B$60</c:f>
              <c:strCache>
                <c:ptCount val="2"/>
                <c:pt idx="0">
                  <c:v>Transferencias</c:v>
                </c:pt>
                <c:pt idx="1">
                  <c:v>Instalación parcelas</c:v>
                </c:pt>
              </c:strCache>
            </c:strRef>
          </c:cat>
          <c:val>
            <c:numRef>
              <c:f>ENERO!$C$59:$C$60</c:f>
              <c:numCache>
                <c:formatCode>General</c:formatCode>
                <c:ptCount val="2"/>
                <c:pt idx="0">
                  <c:v>6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8B-40A6-A136-3FBF5792E46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JULIO!$B$61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DE-4934-A765-1503D43113D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JULIO!$C$61</c:f>
              <c:numCache>
                <c:formatCode>General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8A-4AE7-8D21-FDD1C956B24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OCTUBRE!$B$67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978-4CD1-A760-3A1D15E30B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OCTUBRE!$C$67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FB-4582-ABFC-0028480E913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1B4-4523-AD24-BE41861842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1B4-4523-AD24-BE418618429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OCTUBRE!$D$67:$D$68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OCTUBRE!$E$67:$E$68</c:f>
              <c:numCache>
                <c:formatCode>General</c:formatCode>
                <c:ptCount val="2"/>
                <c:pt idx="0">
                  <c:v>201</c:v>
                </c:pt>
                <c:pt idx="1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EC-4400-88ED-216B7EC7DC8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NOVIEMBRE!$B$85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73-4061-BB04-2618758FDD9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NOVIEMBRE!$C$85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6E-40FF-8878-84C8313B3AA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9A4-428B-A336-FB97B7649F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9A4-428B-A336-FB97B7649F2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NOVIEMBRE!$D$85:$D$86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NOVIEMBRE!$E$85:$E$86</c:f>
              <c:numCache>
                <c:formatCode>General</c:formatCode>
                <c:ptCount val="2"/>
                <c:pt idx="0">
                  <c:v>295</c:v>
                </c:pt>
                <c:pt idx="1">
                  <c:v>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4D-4536-96B8-257C047E389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095-40AB-979A-7C33B214EC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095-40AB-979A-7C33B214EC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DICIEMBRE!$D$40:$D$41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DICIEMBRE!$E$40:$E$41</c:f>
              <c:numCache>
                <c:formatCode>General</c:formatCode>
                <c:ptCount val="2"/>
                <c:pt idx="0">
                  <c:v>57</c:v>
                </c:pt>
                <c:pt idx="1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65-4094-819D-89BB9B13E7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BFB-4044-B5DE-96B80D674B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FB-4044-B5DE-96B80D674BF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DICIEMBRE!$B$40:$B$41</c:f>
              <c:strCache>
                <c:ptCount val="2"/>
                <c:pt idx="0">
                  <c:v>Transferencias</c:v>
                </c:pt>
                <c:pt idx="1">
                  <c:v>Charlas</c:v>
                </c:pt>
              </c:strCache>
            </c:strRef>
          </c:cat>
          <c:val>
            <c:numRef>
              <c:f>DICIEMBRE!$C$40:$C$41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5B-498E-91DC-60B68B43EE2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E6B-4C8F-A5BA-579AEB1B10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E6B-4C8F-A5BA-579AEB1B10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ENERO!$D$59:$D$60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ENERO!$E$59:$E$60</c:f>
              <c:numCache>
                <c:formatCode>#,##0</c:formatCode>
                <c:ptCount val="2"/>
                <c:pt idx="0">
                  <c:v>119</c:v>
                </c:pt>
                <c:pt idx="1">
                  <c:v>180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5B-4EC6-96B9-1CBFDF6181C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s-DO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FEBRERO!$B$70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20-4B19-B1EE-395529D954F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Transferencias</c:v>
              </c:pt>
            </c:strLit>
          </c:cat>
          <c:val>
            <c:numRef>
              <c:f>FEBRERO!$C$70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7E-4C1D-ADB4-8BA1A94DEFE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57-4BB7-B104-52A0F74FBA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57-4BB7-B104-52A0F74FBA0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FEBRERO!$D$70:$D$71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FEBRERO!$E$70:$E$71</c:f>
              <c:numCache>
                <c:formatCode>#,##0</c:formatCode>
                <c:ptCount val="2"/>
                <c:pt idx="0">
                  <c:v>113</c:v>
                </c:pt>
                <c:pt idx="1">
                  <c:v>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3F-4EF6-8672-12058BDB839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MARZO!$B$59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4E-4510-8407-0337D3FF598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MARZO!$C$59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37-4FED-86D1-A6BA82FF296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B3-4483-A24A-51FC954627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B3-4483-A24A-51FC954627F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MARZO!$D$59:$D$60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MARZO!$E$59:$E$60</c:f>
              <c:numCache>
                <c:formatCode>#,##0</c:formatCode>
                <c:ptCount val="2"/>
                <c:pt idx="0">
                  <c:v>89</c:v>
                </c:pt>
                <c:pt idx="1">
                  <c:v>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25-4A51-9454-C1BF5CAF9E4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JUNIO!$B$64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E52-4A5C-9AB0-0FE668FCEDF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JUNIO!$C$64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61-43E4-9C59-DB4C44DED4F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329-4C4B-849A-26009F2EA1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329-4C4B-849A-26009F2EA1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JUNIO!$D$64:$D$65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JUNIO!$E$64:$E$65</c:f>
              <c:numCache>
                <c:formatCode>General</c:formatCode>
                <c:ptCount val="2"/>
                <c:pt idx="0">
                  <c:v>187</c:v>
                </c:pt>
                <c:pt idx="1">
                  <c:v>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1C-4B1A-81B7-6AA06B715EE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AF-4265-900E-8D31AF39FC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AF-4265-900E-8D31AF39FCE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JULIO!$D$61:$D$62</c:f>
              <c:numCache>
                <c:formatCode>General</c:formatCode>
                <c:ptCount val="2"/>
              </c:numCache>
            </c:numRef>
          </c:cat>
          <c:val>
            <c:numRef>
              <c:f>JULIO!$E$61:$E$62</c:f>
              <c:numCache>
                <c:formatCode>General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81-4E64-ACC8-BE916AD77CB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2</xdr:col>
      <xdr:colOff>1504950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F8B58976-307E-4312-A278-F006A2B95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209550</xdr:colOff>
      <xdr:row>60</xdr:row>
      <xdr:rowOff>190499</xdr:rowOff>
    </xdr:from>
    <xdr:to>
      <xdr:col>6</xdr:col>
      <xdr:colOff>895350</xdr:colOff>
      <xdr:row>69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999D2A61-D825-49E5-95E4-F4F92EE7E9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8" name="Picture 1" descr="Logo CONIAF">
          <a:extLst>
            <a:ext uri="{FF2B5EF4-FFF2-40B4-BE49-F238E27FC236}">
              <a16:creationId xmlns="" xmlns:a16="http://schemas.microsoft.com/office/drawing/2014/main" id="{4C35E004-AA92-4D89-920B-67D12E82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69</xdr:row>
      <xdr:rowOff>171449</xdr:rowOff>
    </xdr:from>
    <xdr:to>
      <xdr:col>2</xdr:col>
      <xdr:colOff>1543051</xdr:colOff>
      <xdr:row>79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5F20FC24-97B7-4F9D-A293-711DE11450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69</xdr:row>
      <xdr:rowOff>180975</xdr:rowOff>
    </xdr:from>
    <xdr:to>
      <xdr:col>8</xdr:col>
      <xdr:colOff>180975</xdr:colOff>
      <xdr:row>78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ED4234AC-7526-460F-8506-21F1257092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="" xmlns:a16="http://schemas.microsoft.com/office/drawing/2014/main" id="{A8A6B797-9854-4270-A6E5-FBB1FB00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86</xdr:row>
      <xdr:rowOff>190499</xdr:rowOff>
    </xdr:from>
    <xdr:to>
      <xdr:col>2</xdr:col>
      <xdr:colOff>1609725</xdr:colOff>
      <xdr:row>96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D990145-F57F-453B-A4E3-F857D59502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876300</xdr:colOff>
      <xdr:row>86</xdr:row>
      <xdr:rowOff>171449</xdr:rowOff>
    </xdr:from>
    <xdr:to>
      <xdr:col>8</xdr:col>
      <xdr:colOff>257175</xdr:colOff>
      <xdr:row>96</xdr:row>
      <xdr:rowOff>142874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152B77B1-55BD-4F4A-8D55-95427CAC8F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="" xmlns:a16="http://schemas.microsoft.com/office/drawing/2014/main" id="{A80F5021-E0DA-4CCB-83DF-B68D5432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876300</xdr:colOff>
      <xdr:row>41</xdr:row>
      <xdr:rowOff>190499</xdr:rowOff>
    </xdr:from>
    <xdr:to>
      <xdr:col>8</xdr:col>
      <xdr:colOff>19050</xdr:colOff>
      <xdr:row>50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F4CC6B43-E859-4D7E-A7A9-2F49E2A86A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42</xdr:row>
      <xdr:rowOff>76199</xdr:rowOff>
    </xdr:from>
    <xdr:to>
      <xdr:col>3</xdr:col>
      <xdr:colOff>28576</xdr:colOff>
      <xdr:row>50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7F67BB81-929F-4EED-A54F-3E9F2F05A6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0</xdr:row>
      <xdr:rowOff>0</xdr:rowOff>
    </xdr:from>
    <xdr:to>
      <xdr:col>2</xdr:col>
      <xdr:colOff>904875</xdr:colOff>
      <xdr:row>2</xdr:row>
      <xdr:rowOff>152400</xdr:rowOff>
    </xdr:to>
    <xdr:pic>
      <xdr:nvPicPr>
        <xdr:cNvPr id="3" name="Picture 1" descr="Logo CONIAF">
          <a:extLst>
            <a:ext uri="{FF2B5EF4-FFF2-40B4-BE49-F238E27FC236}">
              <a16:creationId xmlns="" xmlns:a16="http://schemas.microsoft.com/office/drawing/2014/main" id="{C4015AB6-3512-4FA5-A383-6EE78E02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990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1</xdr:col>
      <xdr:colOff>1095375</xdr:colOff>
      <xdr:row>4</xdr:row>
      <xdr:rowOff>152400</xdr:rowOff>
    </xdr:to>
    <xdr:pic>
      <xdr:nvPicPr>
        <xdr:cNvPr id="4" name="Picture 1" descr="Logo CONIAF">
          <a:extLst>
            <a:ext uri="{FF2B5EF4-FFF2-40B4-BE49-F238E27FC236}">
              <a16:creationId xmlns="" xmlns:a16="http://schemas.microsoft.com/office/drawing/2014/main" id="{72EED3D9-46AB-4236-B115-BC8932B8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1352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9524</xdr:rowOff>
    </xdr:from>
    <xdr:to>
      <xdr:col>2</xdr:col>
      <xdr:colOff>1714499</xdr:colOff>
      <xdr:row>82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B20977F7-67AF-4F92-A8F9-DED6DC985F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457199</xdr:colOff>
      <xdr:row>71</xdr:row>
      <xdr:rowOff>180974</xdr:rowOff>
    </xdr:from>
    <xdr:to>
      <xdr:col>6</xdr:col>
      <xdr:colOff>1247774</xdr:colOff>
      <xdr:row>82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D5CF313E-EE9E-44E7-9424-EEDCBC6AF8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1043940</xdr:colOff>
      <xdr:row>4</xdr:row>
      <xdr:rowOff>167640</xdr:rowOff>
    </xdr:to>
    <xdr:pic>
      <xdr:nvPicPr>
        <xdr:cNvPr id="2" name="Picture 1" descr="Logo CONIAF">
          <a:extLst>
            <a:ext uri="{FF2B5EF4-FFF2-40B4-BE49-F238E27FC236}">
              <a16:creationId xmlns="" xmlns:a16="http://schemas.microsoft.com/office/drawing/2014/main" id="{C8B1FB94-22BC-4897-B1C8-653292DC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9446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62</xdr:row>
      <xdr:rowOff>19049</xdr:rowOff>
    </xdr:from>
    <xdr:to>
      <xdr:col>2</xdr:col>
      <xdr:colOff>1495425</xdr:colOff>
      <xdr:row>71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3CE7A6CE-C459-40A8-A847-C407672F0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61</xdr:row>
      <xdr:rowOff>190499</xdr:rowOff>
    </xdr:from>
    <xdr:to>
      <xdr:col>7</xdr:col>
      <xdr:colOff>304800</xdr:colOff>
      <xdr:row>71</xdr:row>
      <xdr:rowOff>9524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198D46BE-A5F3-4536-B057-D0253D3844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1019175</xdr:colOff>
      <xdr:row>4</xdr:row>
      <xdr:rowOff>152400</xdr:rowOff>
    </xdr:to>
    <xdr:pic>
      <xdr:nvPicPr>
        <xdr:cNvPr id="2" name="Picture 1" descr="Logo CONIAF">
          <a:extLst>
            <a:ext uri="{FF2B5EF4-FFF2-40B4-BE49-F238E27FC236}">
              <a16:creationId xmlns="" xmlns:a16="http://schemas.microsoft.com/office/drawing/2014/main" id="{2C1A3D1F-1C20-4D0E-89E8-D69CA9B8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3525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="" xmlns:a16="http://schemas.microsoft.com/office/drawing/2014/main" id="{00E946CB-C737-42F0-BD21-04FA1405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="" xmlns:a16="http://schemas.microsoft.com/office/drawing/2014/main" id="{649FD115-099A-4239-B80E-510C27F8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6" name="Picture 1" descr="Logo CONIAF">
          <a:extLst>
            <a:ext uri="{FF2B5EF4-FFF2-40B4-BE49-F238E27FC236}">
              <a16:creationId xmlns="" xmlns:a16="http://schemas.microsoft.com/office/drawing/2014/main" id="{FC99D6BF-1604-43C5-A976-5FE7C385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</xdr:rowOff>
    </xdr:from>
    <xdr:to>
      <xdr:col>1</xdr:col>
      <xdr:colOff>933450</xdr:colOff>
      <xdr:row>4</xdr:row>
      <xdr:rowOff>19051</xdr:rowOff>
    </xdr:to>
    <xdr:pic>
      <xdr:nvPicPr>
        <xdr:cNvPr id="2" name="Picture 1" descr="Logo CONIAF">
          <a:extLst>
            <a:ext uri="{FF2B5EF4-FFF2-40B4-BE49-F238E27FC236}">
              <a16:creationId xmlns="" xmlns:a16="http://schemas.microsoft.com/office/drawing/2014/main" id="{E0A7A33F-1886-4105-8151-FC2AA343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"/>
          <a:ext cx="12573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66</xdr:row>
      <xdr:rowOff>9524</xdr:rowOff>
    </xdr:from>
    <xdr:to>
      <xdr:col>2</xdr:col>
      <xdr:colOff>1257301</xdr:colOff>
      <xdr:row>78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3013145D-A2AA-4E53-ADD4-4685D09DF8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1609725</xdr:colOff>
      <xdr:row>65</xdr:row>
      <xdr:rowOff>180974</xdr:rowOff>
    </xdr:from>
    <xdr:to>
      <xdr:col>6</xdr:col>
      <xdr:colOff>571500</xdr:colOff>
      <xdr:row>78</xdr:row>
      <xdr:rowOff>133349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1AB35B61-7BC1-4DA0-A5B6-E682E0D843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914400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="" xmlns:a16="http://schemas.microsoft.com/office/drawing/2014/main" id="{A58E82E3-C4F6-41D2-8656-859E6830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573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742950</xdr:colOff>
      <xdr:row>64</xdr:row>
      <xdr:rowOff>0</xdr:rowOff>
    </xdr:from>
    <xdr:to>
      <xdr:col>8</xdr:col>
      <xdr:colOff>257175</xdr:colOff>
      <xdr:row>76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E6EDA00B-5B13-4829-A42A-3F3072F8AA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63</xdr:row>
      <xdr:rowOff>180974</xdr:rowOff>
    </xdr:from>
    <xdr:to>
      <xdr:col>3</xdr:col>
      <xdr:colOff>123826</xdr:colOff>
      <xdr:row>75</xdr:row>
      <xdr:rowOff>190499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867AFDFD-AFDF-43F9-9CDB-4DD617A910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9526</xdr:rowOff>
    </xdr:from>
    <xdr:to>
      <xdr:col>1</xdr:col>
      <xdr:colOff>1009650</xdr:colOff>
      <xdr:row>3</xdr:row>
      <xdr:rowOff>180976</xdr:rowOff>
    </xdr:to>
    <xdr:pic>
      <xdr:nvPicPr>
        <xdr:cNvPr id="8" name="Picture 1" descr="Logo CONIAF">
          <a:extLst>
            <a:ext uri="{FF2B5EF4-FFF2-40B4-BE49-F238E27FC236}">
              <a16:creationId xmlns="" xmlns:a16="http://schemas.microsoft.com/office/drawing/2014/main" id="{1DF6E95C-2A07-4E3C-8D75-0A50EB97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001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="" xmlns:a16="http://schemas.microsoft.com/office/drawing/2014/main" id="{37A21E69-841C-495C-B7FF-3EE7D13C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938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A37" zoomScaleNormal="100" workbookViewId="0">
      <selection activeCell="G50" sqref="G50"/>
    </sheetView>
  </sheetViews>
  <sheetFormatPr baseColWidth="10" defaultRowHeight="14.4" x14ac:dyDescent="0.3"/>
  <cols>
    <col min="1" max="1" width="3.5546875" customWidth="1"/>
    <col min="2" max="2" width="20.33203125" customWidth="1"/>
    <col min="3" max="3" width="27.5546875" customWidth="1"/>
    <col min="4" max="4" width="16.44140625" customWidth="1"/>
    <col min="6" max="6" width="7.6640625" customWidth="1"/>
    <col min="7" max="7" width="18.33203125" customWidth="1"/>
    <col min="8" max="8" width="9.109375" customWidth="1"/>
    <col min="9" max="9" width="10.109375" customWidth="1"/>
    <col min="10" max="10" width="12.109375" customWidth="1"/>
    <col min="11" max="11" width="13.5546875" customWidth="1"/>
    <col min="12" max="12" width="12.44140625" customWidth="1"/>
    <col min="13" max="13" width="12.6640625" customWidth="1"/>
    <col min="14" max="14" width="13.5546875" customWidth="1"/>
  </cols>
  <sheetData>
    <row r="1" spans="1:17" ht="15" customHeight="1" x14ac:dyDescent="0.3">
      <c r="A1" s="368" t="s">
        <v>10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7" ht="15" customHeight="1" x14ac:dyDescent="0.3">
      <c r="A2" s="368" t="s">
        <v>37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3" spans="1:17" ht="15" customHeight="1" x14ac:dyDescent="0.3">
      <c r="C3" s="353" t="s">
        <v>154</v>
      </c>
      <c r="D3" s="353"/>
      <c r="E3" s="353"/>
      <c r="F3" s="353"/>
      <c r="G3" s="353"/>
      <c r="H3" s="353"/>
      <c r="I3" s="353"/>
      <c r="J3" s="353"/>
      <c r="K3" s="353"/>
      <c r="L3" s="55"/>
      <c r="M3" s="55"/>
    </row>
    <row r="5" spans="1:17" ht="15" thickBot="1" x14ac:dyDescent="0.35">
      <c r="A5" s="370" t="s">
        <v>40</v>
      </c>
      <c r="B5" s="370"/>
      <c r="C5" s="370"/>
      <c r="D5" s="1"/>
      <c r="E5" s="1"/>
      <c r="F5" s="1"/>
      <c r="G5" s="1"/>
      <c r="H5" s="23"/>
      <c r="I5" s="23"/>
      <c r="J5" s="1"/>
      <c r="K5" s="1"/>
    </row>
    <row r="6" spans="1:17" ht="15.75" customHeight="1" thickBot="1" x14ac:dyDescent="0.35">
      <c r="A6" s="339" t="s">
        <v>0</v>
      </c>
      <c r="B6" s="354" t="s">
        <v>33</v>
      </c>
      <c r="C6" s="355"/>
      <c r="D6" s="336" t="s">
        <v>1</v>
      </c>
      <c r="E6" s="336" t="s">
        <v>14</v>
      </c>
      <c r="F6" s="336" t="s">
        <v>21</v>
      </c>
      <c r="G6" s="339" t="s">
        <v>2</v>
      </c>
      <c r="H6" s="345" t="s">
        <v>6</v>
      </c>
      <c r="I6" s="346"/>
      <c r="J6" s="323" t="s">
        <v>17</v>
      </c>
      <c r="K6" s="323" t="s">
        <v>18</v>
      </c>
      <c r="L6" s="323" t="s">
        <v>180</v>
      </c>
      <c r="M6" s="323" t="s">
        <v>181</v>
      </c>
      <c r="N6" s="323" t="s">
        <v>205</v>
      </c>
    </row>
    <row r="7" spans="1:17" ht="15" customHeight="1" x14ac:dyDescent="0.3">
      <c r="A7" s="343"/>
      <c r="B7" s="339" t="s">
        <v>3</v>
      </c>
      <c r="C7" s="339" t="s">
        <v>4</v>
      </c>
      <c r="D7" s="337"/>
      <c r="E7" s="337"/>
      <c r="F7" s="337"/>
      <c r="G7" s="340"/>
      <c r="H7" s="349" t="s">
        <v>5</v>
      </c>
      <c r="I7" s="351" t="s">
        <v>48</v>
      </c>
      <c r="J7" s="347"/>
      <c r="K7" s="324"/>
      <c r="L7" s="347"/>
      <c r="M7" s="324"/>
      <c r="N7" s="324"/>
    </row>
    <row r="8" spans="1:17" ht="21.75" customHeight="1" thickBot="1" x14ac:dyDescent="0.35">
      <c r="A8" s="344"/>
      <c r="B8" s="344"/>
      <c r="C8" s="344"/>
      <c r="D8" s="338"/>
      <c r="E8" s="338"/>
      <c r="F8" s="338"/>
      <c r="G8" s="341"/>
      <c r="H8" s="350"/>
      <c r="I8" s="352"/>
      <c r="J8" s="348"/>
      <c r="K8" s="325"/>
      <c r="L8" s="348"/>
      <c r="M8" s="325"/>
      <c r="N8" s="325"/>
    </row>
    <row r="9" spans="1:17" ht="45.75" customHeight="1" thickBot="1" x14ac:dyDescent="0.35">
      <c r="A9" s="12">
        <v>1</v>
      </c>
      <c r="B9" s="41" t="s">
        <v>156</v>
      </c>
      <c r="C9" s="52" t="s">
        <v>27</v>
      </c>
      <c r="D9" s="51" t="s">
        <v>42</v>
      </c>
      <c r="E9" s="51" t="s">
        <v>157</v>
      </c>
      <c r="F9" s="12">
        <v>16</v>
      </c>
      <c r="G9" s="51" t="s">
        <v>206</v>
      </c>
      <c r="H9" s="24">
        <v>20</v>
      </c>
      <c r="I9" s="24">
        <v>16</v>
      </c>
      <c r="J9" s="282">
        <v>31506</v>
      </c>
      <c r="K9" s="282">
        <v>33200</v>
      </c>
      <c r="L9" s="282">
        <v>10000</v>
      </c>
      <c r="M9" s="282">
        <v>5900</v>
      </c>
      <c r="N9" s="283">
        <f>J9+K9+L9+M9</f>
        <v>80606</v>
      </c>
      <c r="Q9" s="278"/>
    </row>
    <row r="10" spans="1:17" ht="45.75" customHeight="1" thickBot="1" x14ac:dyDescent="0.35">
      <c r="A10" s="11">
        <v>1</v>
      </c>
      <c r="B10" s="41" t="s">
        <v>156</v>
      </c>
      <c r="C10" s="20" t="s">
        <v>27</v>
      </c>
      <c r="D10" s="51" t="s">
        <v>42</v>
      </c>
      <c r="E10" s="21" t="s">
        <v>158</v>
      </c>
      <c r="F10" s="11">
        <v>16</v>
      </c>
      <c r="G10" s="21" t="s">
        <v>159</v>
      </c>
      <c r="H10" s="13">
        <v>3</v>
      </c>
      <c r="I10" s="13">
        <v>28</v>
      </c>
      <c r="J10" s="284">
        <v>26550</v>
      </c>
      <c r="K10" s="284">
        <v>33200</v>
      </c>
      <c r="L10" s="284">
        <v>16650</v>
      </c>
      <c r="M10" s="284">
        <v>4900</v>
      </c>
      <c r="N10" s="283">
        <f>J10+K10+L10+M10</f>
        <v>81300</v>
      </c>
    </row>
    <row r="11" spans="1:17" ht="15.75" customHeight="1" thickBot="1" x14ac:dyDescent="0.35">
      <c r="A11" s="214">
        <f>SUM(A9:A10)</f>
        <v>2</v>
      </c>
      <c r="B11" s="332" t="s">
        <v>9</v>
      </c>
      <c r="C11" s="333"/>
      <c r="D11" s="333"/>
      <c r="E11" s="334"/>
      <c r="F11" s="20">
        <f>SUM(F9:F10)</f>
        <v>32</v>
      </c>
      <c r="G11" s="47"/>
      <c r="H11" s="20">
        <f t="shared" ref="H11:M11" si="0">SUM(H9:H10)</f>
        <v>23</v>
      </c>
      <c r="I11" s="20">
        <f t="shared" si="0"/>
        <v>44</v>
      </c>
      <c r="J11" s="38">
        <f t="shared" si="0"/>
        <v>58056</v>
      </c>
      <c r="K11" s="38">
        <f t="shared" si="0"/>
        <v>66400</v>
      </c>
      <c r="L11" s="212">
        <f t="shared" si="0"/>
        <v>26650</v>
      </c>
      <c r="M11" s="212">
        <f t="shared" si="0"/>
        <v>10800</v>
      </c>
      <c r="N11" s="277">
        <f>N9+N10</f>
        <v>161906</v>
      </c>
      <c r="O11" s="273"/>
      <c r="P11" s="16"/>
      <c r="Q11" s="16"/>
    </row>
    <row r="12" spans="1:17" ht="15.75" customHeight="1" thickBot="1" x14ac:dyDescent="0.35">
      <c r="A12" s="356" t="s">
        <v>8</v>
      </c>
      <c r="B12" s="357"/>
      <c r="C12" s="357"/>
      <c r="D12" s="357"/>
      <c r="E12" s="357"/>
      <c r="F12" s="357"/>
      <c r="G12" s="358"/>
      <c r="H12" s="37"/>
      <c r="I12" s="37"/>
      <c r="J12" s="38" t="s">
        <v>11</v>
      </c>
      <c r="K12" s="39">
        <f>+K11*1.1</f>
        <v>73040</v>
      </c>
      <c r="L12" s="212"/>
      <c r="M12" s="212"/>
      <c r="N12" s="275">
        <f>K11*0.1</f>
        <v>6640</v>
      </c>
      <c r="O12" s="274"/>
    </row>
    <row r="13" spans="1:17" ht="15.75" customHeight="1" thickBot="1" x14ac:dyDescent="0.35">
      <c r="A13" s="332" t="s">
        <v>24</v>
      </c>
      <c r="B13" s="359"/>
      <c r="C13" s="359"/>
      <c r="D13" s="359"/>
      <c r="E13" s="359"/>
      <c r="F13" s="359"/>
      <c r="G13" s="360"/>
      <c r="H13" s="40"/>
      <c r="I13" s="40"/>
      <c r="J13" s="362">
        <f>+J11+K12+L11+M11</f>
        <v>168546</v>
      </c>
      <c r="K13" s="363"/>
      <c r="L13" s="363"/>
      <c r="M13" s="364"/>
      <c r="N13" s="276">
        <f>N11+N12</f>
        <v>168546</v>
      </c>
      <c r="O13" s="274"/>
    </row>
    <row r="14" spans="1:17" x14ac:dyDescent="0.3">
      <c r="M14" s="53" t="s">
        <v>11</v>
      </c>
    </row>
    <row r="15" spans="1:17" ht="15" thickBot="1" x14ac:dyDescent="0.35">
      <c r="A15" s="361" t="s">
        <v>52</v>
      </c>
      <c r="B15" s="361"/>
      <c r="C15" s="361"/>
      <c r="D15" s="361"/>
      <c r="E15" s="361"/>
      <c r="F15" s="7"/>
      <c r="G15" s="7"/>
      <c r="H15" s="27"/>
      <c r="I15" s="27"/>
      <c r="J15" s="28"/>
      <c r="K15" s="29"/>
    </row>
    <row r="16" spans="1:17" ht="15" thickBot="1" x14ac:dyDescent="0.35">
      <c r="A16" s="339" t="s">
        <v>0</v>
      </c>
      <c r="B16" s="354" t="s">
        <v>33</v>
      </c>
      <c r="C16" s="355"/>
      <c r="D16" s="336" t="s">
        <v>1</v>
      </c>
      <c r="E16" s="336" t="s">
        <v>14</v>
      </c>
      <c r="F16" s="336" t="s">
        <v>21</v>
      </c>
      <c r="G16" s="339" t="s">
        <v>2</v>
      </c>
      <c r="H16" s="345" t="s">
        <v>6</v>
      </c>
      <c r="I16" s="346"/>
      <c r="J16" s="323" t="s">
        <v>17</v>
      </c>
      <c r="K16" s="323" t="s">
        <v>18</v>
      </c>
      <c r="L16" s="323" t="s">
        <v>180</v>
      </c>
      <c r="M16" s="323" t="s">
        <v>181</v>
      </c>
      <c r="N16" s="323" t="s">
        <v>205</v>
      </c>
    </row>
    <row r="17" spans="1:14" ht="15" customHeight="1" x14ac:dyDescent="0.3">
      <c r="A17" s="343"/>
      <c r="B17" s="339" t="s">
        <v>3</v>
      </c>
      <c r="C17" s="339" t="s">
        <v>4</v>
      </c>
      <c r="D17" s="337"/>
      <c r="E17" s="337"/>
      <c r="F17" s="337"/>
      <c r="G17" s="340"/>
      <c r="H17" s="351" t="s">
        <v>5</v>
      </c>
      <c r="I17" s="351" t="s">
        <v>48</v>
      </c>
      <c r="J17" s="347"/>
      <c r="K17" s="324"/>
      <c r="L17" s="347"/>
      <c r="M17" s="324"/>
      <c r="N17" s="324"/>
    </row>
    <row r="18" spans="1:14" ht="23.25" customHeight="1" thickBot="1" x14ac:dyDescent="0.35">
      <c r="A18" s="344"/>
      <c r="B18" s="344"/>
      <c r="C18" s="344"/>
      <c r="D18" s="338"/>
      <c r="E18" s="338"/>
      <c r="F18" s="338"/>
      <c r="G18" s="341"/>
      <c r="H18" s="325"/>
      <c r="I18" s="352"/>
      <c r="J18" s="348"/>
      <c r="K18" s="325"/>
      <c r="L18" s="348"/>
      <c r="M18" s="325"/>
      <c r="N18" s="325"/>
    </row>
    <row r="19" spans="1:14" ht="42" thickBot="1" x14ac:dyDescent="0.35">
      <c r="A19" s="41">
        <v>1</v>
      </c>
      <c r="B19" s="41" t="s">
        <v>161</v>
      </c>
      <c r="C19" s="52" t="s">
        <v>160</v>
      </c>
      <c r="D19" s="41" t="s">
        <v>162</v>
      </c>
      <c r="E19" s="42" t="s">
        <v>163</v>
      </c>
      <c r="F19" s="41">
        <v>24</v>
      </c>
      <c r="G19" s="41" t="s">
        <v>164</v>
      </c>
      <c r="H19" s="41">
        <v>18</v>
      </c>
      <c r="I19" s="41">
        <v>24</v>
      </c>
      <c r="J19" s="67">
        <v>55125</v>
      </c>
      <c r="K19" s="67">
        <v>45200</v>
      </c>
      <c r="L19" s="282">
        <v>21000</v>
      </c>
      <c r="M19" s="282">
        <v>4700</v>
      </c>
      <c r="N19" s="283">
        <f>J19+K19+L19+M19</f>
        <v>126025</v>
      </c>
    </row>
    <row r="20" spans="1:14" ht="15.75" customHeight="1" thickBot="1" x14ac:dyDescent="0.35">
      <c r="A20" s="215">
        <f>SUM(A19:A19)</f>
        <v>1</v>
      </c>
      <c r="B20" s="332" t="s">
        <v>9</v>
      </c>
      <c r="C20" s="333"/>
      <c r="D20" s="333"/>
      <c r="E20" s="334"/>
      <c r="F20" s="20">
        <f>+F19</f>
        <v>24</v>
      </c>
      <c r="G20" s="21"/>
      <c r="H20" s="20">
        <f t="shared" ref="H20:N20" si="1">+H19</f>
        <v>18</v>
      </c>
      <c r="I20" s="20">
        <f t="shared" si="1"/>
        <v>24</v>
      </c>
      <c r="J20" s="38">
        <f t="shared" si="1"/>
        <v>55125</v>
      </c>
      <c r="K20" s="38">
        <f t="shared" si="1"/>
        <v>45200</v>
      </c>
      <c r="L20" s="217">
        <f t="shared" si="1"/>
        <v>21000</v>
      </c>
      <c r="M20" s="217">
        <f t="shared" si="1"/>
        <v>4700</v>
      </c>
      <c r="N20" s="217">
        <f t="shared" si="1"/>
        <v>126025</v>
      </c>
    </row>
    <row r="21" spans="1:14" ht="15" thickBot="1" x14ac:dyDescent="0.35">
      <c r="A21" s="327" t="s">
        <v>8</v>
      </c>
      <c r="B21" s="328"/>
      <c r="C21" s="328"/>
      <c r="D21" s="328"/>
      <c r="E21" s="328"/>
      <c r="F21" s="328"/>
      <c r="G21" s="328"/>
      <c r="H21" s="37"/>
      <c r="I21" s="25"/>
      <c r="J21" s="38" t="s">
        <v>11</v>
      </c>
      <c r="K21" s="38">
        <f>+K20*1.1</f>
        <v>49720.000000000007</v>
      </c>
      <c r="L21" s="212" t="s">
        <v>11</v>
      </c>
      <c r="M21" s="212" t="s">
        <v>11</v>
      </c>
      <c r="N21" s="275">
        <f>K20*0.1</f>
        <v>4520</v>
      </c>
    </row>
    <row r="22" spans="1:14" ht="15" thickBot="1" x14ac:dyDescent="0.35">
      <c r="A22" s="329" t="s">
        <v>24</v>
      </c>
      <c r="B22" s="330"/>
      <c r="C22" s="330"/>
      <c r="D22" s="330"/>
      <c r="E22" s="330"/>
      <c r="F22" s="330"/>
      <c r="G22" s="330"/>
      <c r="H22" s="26"/>
      <c r="I22" s="26"/>
      <c r="J22" s="362">
        <f>+J20+K21+L20+M20</f>
        <v>130545</v>
      </c>
      <c r="K22" s="363"/>
      <c r="L22" s="363"/>
      <c r="M22" s="364"/>
      <c r="N22" s="276">
        <f>N20+N21</f>
        <v>130545</v>
      </c>
    </row>
    <row r="23" spans="1:14" x14ac:dyDescent="0.3">
      <c r="A23" s="73"/>
      <c r="B23" s="74"/>
      <c r="C23" s="74"/>
      <c r="D23" s="74"/>
      <c r="E23" s="74"/>
      <c r="F23" s="74"/>
      <c r="G23" s="74"/>
      <c r="H23" s="75"/>
      <c r="I23" s="75"/>
      <c r="J23" s="76"/>
      <c r="K23" s="77"/>
    </row>
    <row r="24" spans="1:14" ht="15" thickBot="1" x14ac:dyDescent="0.35">
      <c r="A24" s="361" t="s">
        <v>73</v>
      </c>
      <c r="B24" s="361"/>
      <c r="C24" s="361"/>
      <c r="D24" s="74"/>
      <c r="E24" s="74"/>
      <c r="F24" s="74"/>
      <c r="G24" s="74"/>
      <c r="H24" s="75"/>
      <c r="I24" s="75"/>
      <c r="J24" s="76"/>
      <c r="K24" s="77"/>
    </row>
    <row r="25" spans="1:14" ht="15" thickBot="1" x14ac:dyDescent="0.35">
      <c r="A25" s="339" t="s">
        <v>0</v>
      </c>
      <c r="B25" s="354" t="s">
        <v>33</v>
      </c>
      <c r="C25" s="355"/>
      <c r="D25" s="336" t="s">
        <v>1</v>
      </c>
      <c r="E25" s="336" t="s">
        <v>14</v>
      </c>
      <c r="F25" s="336" t="s">
        <v>21</v>
      </c>
      <c r="G25" s="339" t="s">
        <v>2</v>
      </c>
      <c r="H25" s="345" t="s">
        <v>6</v>
      </c>
      <c r="I25" s="346"/>
      <c r="J25" s="323" t="s">
        <v>17</v>
      </c>
      <c r="K25" s="323" t="s">
        <v>18</v>
      </c>
      <c r="L25" s="323" t="s">
        <v>180</v>
      </c>
      <c r="M25" s="323" t="s">
        <v>181</v>
      </c>
      <c r="N25" s="323" t="s">
        <v>205</v>
      </c>
    </row>
    <row r="26" spans="1:14" ht="15" customHeight="1" x14ac:dyDescent="0.3">
      <c r="A26" s="343"/>
      <c r="B26" s="339" t="s">
        <v>3</v>
      </c>
      <c r="C26" s="339" t="s">
        <v>4</v>
      </c>
      <c r="D26" s="337"/>
      <c r="E26" s="337"/>
      <c r="F26" s="337"/>
      <c r="G26" s="340"/>
      <c r="H26" s="349" t="s">
        <v>5</v>
      </c>
      <c r="I26" s="351" t="s">
        <v>48</v>
      </c>
      <c r="J26" s="347"/>
      <c r="K26" s="324"/>
      <c r="L26" s="347"/>
      <c r="M26" s="324"/>
      <c r="N26" s="324"/>
    </row>
    <row r="27" spans="1:14" ht="22.5" customHeight="1" thickBot="1" x14ac:dyDescent="0.35">
      <c r="A27" s="344"/>
      <c r="B27" s="344"/>
      <c r="C27" s="344"/>
      <c r="D27" s="338"/>
      <c r="E27" s="338"/>
      <c r="F27" s="338"/>
      <c r="G27" s="341"/>
      <c r="H27" s="350"/>
      <c r="I27" s="352"/>
      <c r="J27" s="348"/>
      <c r="K27" s="325"/>
      <c r="L27" s="348"/>
      <c r="M27" s="325"/>
      <c r="N27" s="325"/>
    </row>
    <row r="28" spans="1:14" ht="42" thickBot="1" x14ac:dyDescent="0.35">
      <c r="A28" s="12">
        <v>1</v>
      </c>
      <c r="B28" s="41" t="s">
        <v>169</v>
      </c>
      <c r="C28" s="52" t="s">
        <v>165</v>
      </c>
      <c r="D28" s="51" t="s">
        <v>168</v>
      </c>
      <c r="E28" s="51" t="s">
        <v>166</v>
      </c>
      <c r="F28" s="51">
        <v>4</v>
      </c>
      <c r="G28" s="51" t="s">
        <v>167</v>
      </c>
      <c r="H28" s="24">
        <v>35</v>
      </c>
      <c r="I28" s="24">
        <v>28</v>
      </c>
      <c r="J28" s="271">
        <v>30799</v>
      </c>
      <c r="K28" s="282">
        <v>30800</v>
      </c>
      <c r="L28" s="282">
        <v>9300</v>
      </c>
      <c r="M28" s="282">
        <v>3300</v>
      </c>
      <c r="N28" s="285">
        <f>J28+K28+L28+M28</f>
        <v>74199</v>
      </c>
    </row>
    <row r="29" spans="1:14" ht="28.2" thickBot="1" x14ac:dyDescent="0.35">
      <c r="A29" s="11">
        <v>1</v>
      </c>
      <c r="B29" s="41" t="s">
        <v>171</v>
      </c>
      <c r="C29" s="52" t="s">
        <v>172</v>
      </c>
      <c r="D29" s="51" t="s">
        <v>168</v>
      </c>
      <c r="E29" s="51" t="s">
        <v>175</v>
      </c>
      <c r="F29" s="51">
        <v>8</v>
      </c>
      <c r="G29" s="51" t="s">
        <v>55</v>
      </c>
      <c r="H29" s="24">
        <v>9</v>
      </c>
      <c r="I29" s="24">
        <v>15</v>
      </c>
      <c r="J29" s="45">
        <v>0</v>
      </c>
      <c r="K29" s="282">
        <v>11200</v>
      </c>
      <c r="L29" s="282">
        <v>6400</v>
      </c>
      <c r="M29" s="282">
        <v>4000</v>
      </c>
      <c r="N29" s="286">
        <f>J29+K29+L29+M29</f>
        <v>21600</v>
      </c>
    </row>
    <row r="30" spans="1:14" ht="42" thickBot="1" x14ac:dyDescent="0.35">
      <c r="A30" s="11">
        <v>1</v>
      </c>
      <c r="B30" s="41" t="s">
        <v>173</v>
      </c>
      <c r="C30" s="52" t="s">
        <v>160</v>
      </c>
      <c r="D30" s="51" t="s">
        <v>168</v>
      </c>
      <c r="E30" s="210" t="s">
        <v>174</v>
      </c>
      <c r="F30" s="11">
        <v>24</v>
      </c>
      <c r="G30" s="210" t="s">
        <v>170</v>
      </c>
      <c r="H30" s="13">
        <v>0</v>
      </c>
      <c r="I30" s="13">
        <v>33</v>
      </c>
      <c r="J30" s="279">
        <v>100200.1</v>
      </c>
      <c r="K30" s="284">
        <v>48650</v>
      </c>
      <c r="L30" s="282">
        <v>25511.040000000001</v>
      </c>
      <c r="M30" s="282">
        <v>3700</v>
      </c>
      <c r="N30" s="287">
        <f>J30+K30+L30+M30</f>
        <v>178061.14</v>
      </c>
    </row>
    <row r="31" spans="1:14" ht="15" thickBot="1" x14ac:dyDescent="0.35">
      <c r="A31" s="214">
        <f>SUM(A28:A30)</f>
        <v>3</v>
      </c>
      <c r="B31" s="332" t="s">
        <v>9</v>
      </c>
      <c r="C31" s="333"/>
      <c r="D31" s="333"/>
      <c r="E31" s="334"/>
      <c r="F31" s="211">
        <f>SUM(F28:F30)</f>
        <v>36</v>
      </c>
      <c r="G31" s="209"/>
      <c r="H31" s="211">
        <f t="shared" ref="H31:N31" si="2">SUM(H28:H30)</f>
        <v>44</v>
      </c>
      <c r="I31" s="211">
        <f t="shared" si="2"/>
        <v>76</v>
      </c>
      <c r="J31" s="212">
        <f t="shared" si="2"/>
        <v>130999.1</v>
      </c>
      <c r="K31" s="212">
        <f t="shared" si="2"/>
        <v>90650</v>
      </c>
      <c r="L31" s="212">
        <f t="shared" si="2"/>
        <v>41211.040000000001</v>
      </c>
      <c r="M31" s="212">
        <f t="shared" si="2"/>
        <v>11000</v>
      </c>
      <c r="N31" s="53">
        <f t="shared" si="2"/>
        <v>273860.14</v>
      </c>
    </row>
    <row r="32" spans="1:14" ht="15" thickBot="1" x14ac:dyDescent="0.35">
      <c r="A32" s="356" t="s">
        <v>8</v>
      </c>
      <c r="B32" s="357"/>
      <c r="C32" s="357"/>
      <c r="D32" s="357"/>
      <c r="E32" s="357"/>
      <c r="F32" s="357"/>
      <c r="G32" s="358"/>
      <c r="H32" s="37"/>
      <c r="I32" s="37"/>
      <c r="J32" s="212" t="s">
        <v>11</v>
      </c>
      <c r="K32" s="39">
        <f>+K31*1.1</f>
        <v>99715.000000000015</v>
      </c>
      <c r="L32" s="39"/>
      <c r="M32" s="39"/>
      <c r="N32" s="275">
        <f>K31*0.1</f>
        <v>9065</v>
      </c>
    </row>
    <row r="33" spans="1:14" ht="15" thickBot="1" x14ac:dyDescent="0.35">
      <c r="A33" s="332" t="s">
        <v>24</v>
      </c>
      <c r="B33" s="359"/>
      <c r="C33" s="359"/>
      <c r="D33" s="359"/>
      <c r="E33" s="359"/>
      <c r="F33" s="359"/>
      <c r="G33" s="360"/>
      <c r="H33" s="40"/>
      <c r="I33" s="40"/>
      <c r="J33" s="362">
        <f>+J31+K32+L31+M31</f>
        <v>282925.14</v>
      </c>
      <c r="K33" s="363"/>
      <c r="L33" s="363"/>
      <c r="M33" s="364"/>
      <c r="N33" s="280">
        <f>SUM(N31:N32)</f>
        <v>282925.14</v>
      </c>
    </row>
    <row r="34" spans="1:14" x14ac:dyDescent="0.3">
      <c r="A34" s="73"/>
      <c r="B34" s="74"/>
      <c r="C34" s="74"/>
      <c r="D34" s="74"/>
      <c r="E34" s="74"/>
      <c r="F34" s="74"/>
      <c r="G34" s="74"/>
      <c r="H34" s="75"/>
      <c r="I34" s="75"/>
      <c r="J34" s="76"/>
      <c r="K34" s="77"/>
    </row>
    <row r="35" spans="1:14" x14ac:dyDescent="0.3">
      <c r="A35" s="73"/>
      <c r="B35" s="74"/>
      <c r="C35" s="74"/>
      <c r="D35" s="74"/>
      <c r="E35" s="74"/>
      <c r="F35" s="74"/>
      <c r="G35" s="74"/>
      <c r="H35" s="75"/>
      <c r="I35" s="75"/>
      <c r="J35" s="76"/>
      <c r="K35" s="77"/>
    </row>
    <row r="36" spans="1:14" x14ac:dyDescent="0.3">
      <c r="A36" s="73"/>
      <c r="B36" s="74"/>
      <c r="C36" s="74"/>
      <c r="D36" s="74"/>
      <c r="E36" s="74"/>
      <c r="F36" s="74"/>
      <c r="G36" s="74"/>
      <c r="H36" s="75"/>
      <c r="I36" s="75"/>
      <c r="J36" s="76"/>
      <c r="K36" s="77"/>
    </row>
    <row r="37" spans="1:14" ht="15" thickBot="1" x14ac:dyDescent="0.35">
      <c r="A37" s="331" t="s">
        <v>38</v>
      </c>
      <c r="B37" s="369"/>
      <c r="C37" s="369"/>
      <c r="D37" s="7"/>
      <c r="E37" s="7"/>
      <c r="F37" s="7"/>
      <c r="G37" s="7"/>
      <c r="H37" s="27"/>
      <c r="I37" s="27"/>
      <c r="J37" s="28"/>
      <c r="K37" s="29"/>
    </row>
    <row r="38" spans="1:14" ht="15" thickBot="1" x14ac:dyDescent="0.35">
      <c r="A38" s="339" t="s">
        <v>0</v>
      </c>
      <c r="B38" s="354" t="s">
        <v>33</v>
      </c>
      <c r="C38" s="355"/>
      <c r="D38" s="336" t="s">
        <v>1</v>
      </c>
      <c r="E38" s="336" t="s">
        <v>14</v>
      </c>
      <c r="F38" s="336" t="s">
        <v>21</v>
      </c>
      <c r="G38" s="339" t="s">
        <v>2</v>
      </c>
      <c r="H38" s="345" t="s">
        <v>6</v>
      </c>
      <c r="I38" s="346"/>
      <c r="J38" s="323" t="s">
        <v>17</v>
      </c>
      <c r="K38" s="323" t="s">
        <v>18</v>
      </c>
      <c r="L38" s="339" t="s">
        <v>180</v>
      </c>
      <c r="M38" s="323" t="s">
        <v>181</v>
      </c>
      <c r="N38" s="323" t="s">
        <v>205</v>
      </c>
    </row>
    <row r="39" spans="1:14" x14ac:dyDescent="0.3">
      <c r="A39" s="343"/>
      <c r="B39" s="339" t="s">
        <v>3</v>
      </c>
      <c r="C39" s="339" t="s">
        <v>4</v>
      </c>
      <c r="D39" s="337"/>
      <c r="E39" s="337"/>
      <c r="F39" s="337"/>
      <c r="G39" s="340"/>
      <c r="H39" s="351" t="s">
        <v>5</v>
      </c>
      <c r="I39" s="351" t="s">
        <v>48</v>
      </c>
      <c r="J39" s="347"/>
      <c r="K39" s="324"/>
      <c r="L39" s="365"/>
      <c r="M39" s="324"/>
      <c r="N39" s="324"/>
    </row>
    <row r="40" spans="1:14" ht="19.5" customHeight="1" thickBot="1" x14ac:dyDescent="0.35">
      <c r="A40" s="344"/>
      <c r="B40" s="344"/>
      <c r="C40" s="344"/>
      <c r="D40" s="338"/>
      <c r="E40" s="338"/>
      <c r="F40" s="338"/>
      <c r="G40" s="341"/>
      <c r="H40" s="325"/>
      <c r="I40" s="352"/>
      <c r="J40" s="348"/>
      <c r="K40" s="325"/>
      <c r="L40" s="366"/>
      <c r="M40" s="325"/>
      <c r="N40" s="325"/>
    </row>
    <row r="41" spans="1:14" ht="37.5" customHeight="1" thickBot="1" x14ac:dyDescent="0.35">
      <c r="A41" s="41">
        <v>1</v>
      </c>
      <c r="B41" s="41" t="s">
        <v>179</v>
      </c>
      <c r="C41" s="52" t="s">
        <v>176</v>
      </c>
      <c r="D41" s="41" t="s">
        <v>177</v>
      </c>
      <c r="E41" s="42" t="s">
        <v>178</v>
      </c>
      <c r="F41" s="41">
        <v>24</v>
      </c>
      <c r="G41" s="41" t="s">
        <v>31</v>
      </c>
      <c r="H41" s="41">
        <v>34</v>
      </c>
      <c r="I41" s="41">
        <v>36</v>
      </c>
      <c r="J41" s="67">
        <v>100005</v>
      </c>
      <c r="K41" s="67">
        <v>62600</v>
      </c>
      <c r="L41" s="282">
        <v>28000</v>
      </c>
      <c r="M41" s="282">
        <v>5100</v>
      </c>
      <c r="N41" s="283">
        <f>J41+K41+L41+M41</f>
        <v>195705</v>
      </c>
    </row>
    <row r="42" spans="1:14" ht="15" thickBot="1" x14ac:dyDescent="0.35">
      <c r="A42" s="215">
        <f>SUM(A41:A41)</f>
        <v>1</v>
      </c>
      <c r="B42" s="332" t="s">
        <v>9</v>
      </c>
      <c r="C42" s="333"/>
      <c r="D42" s="333"/>
      <c r="E42" s="334"/>
      <c r="F42" s="211">
        <f>SUM(F41:F41)</f>
        <v>24</v>
      </c>
      <c r="G42" s="210"/>
      <c r="H42" s="211">
        <f t="shared" ref="H42:M42" si="3">SUM(H41:H41)</f>
        <v>34</v>
      </c>
      <c r="I42" s="211">
        <f t="shared" si="3"/>
        <v>36</v>
      </c>
      <c r="J42" s="212">
        <f t="shared" si="3"/>
        <v>100005</v>
      </c>
      <c r="K42" s="212">
        <f t="shared" si="3"/>
        <v>62600</v>
      </c>
      <c r="L42" s="212">
        <f t="shared" si="3"/>
        <v>28000</v>
      </c>
      <c r="M42" s="212">
        <f t="shared" si="3"/>
        <v>5100</v>
      </c>
      <c r="N42" s="217">
        <f>+N41</f>
        <v>195705</v>
      </c>
    </row>
    <row r="43" spans="1:14" ht="15" thickBot="1" x14ac:dyDescent="0.35">
      <c r="A43" s="327" t="s">
        <v>8</v>
      </c>
      <c r="B43" s="328"/>
      <c r="C43" s="328"/>
      <c r="D43" s="328"/>
      <c r="E43" s="328"/>
      <c r="F43" s="328"/>
      <c r="G43" s="328"/>
      <c r="H43" s="37"/>
      <c r="I43" s="25"/>
      <c r="J43" s="212" t="s">
        <v>11</v>
      </c>
      <c r="K43" s="212">
        <f>+K42*1.1</f>
        <v>68860</v>
      </c>
      <c r="L43" s="45"/>
      <c r="M43" s="45"/>
      <c r="N43" s="275">
        <f>K42*0.1</f>
        <v>6260</v>
      </c>
    </row>
    <row r="44" spans="1:14" ht="15" thickBot="1" x14ac:dyDescent="0.35">
      <c r="A44" s="329" t="s">
        <v>24</v>
      </c>
      <c r="B44" s="330"/>
      <c r="C44" s="330"/>
      <c r="D44" s="330"/>
      <c r="E44" s="330"/>
      <c r="F44" s="330"/>
      <c r="G44" s="330"/>
      <c r="H44" s="26"/>
      <c r="I44" s="26"/>
      <c r="J44" s="362">
        <f>+J42+K43+L42+M42</f>
        <v>201965</v>
      </c>
      <c r="K44" s="363"/>
      <c r="L44" s="363"/>
      <c r="M44" s="364"/>
      <c r="N44" s="276">
        <f>N42+N43</f>
        <v>201965</v>
      </c>
    </row>
    <row r="45" spans="1:14" x14ac:dyDescent="0.3">
      <c r="A45" s="73"/>
      <c r="B45" s="74"/>
      <c r="C45" s="74"/>
      <c r="D45" s="74"/>
      <c r="E45" s="74"/>
      <c r="F45" s="74"/>
      <c r="G45" s="74"/>
      <c r="H45" s="75"/>
      <c r="I45" s="75"/>
      <c r="J45" s="76"/>
      <c r="K45" s="77"/>
    </row>
    <row r="46" spans="1:14" x14ac:dyDescent="0.3">
      <c r="A46" s="6"/>
      <c r="B46" s="7"/>
      <c r="C46" s="7"/>
      <c r="D46" s="7"/>
      <c r="E46" s="7"/>
      <c r="F46" s="7"/>
      <c r="G46" s="7"/>
      <c r="H46" s="30"/>
      <c r="I46" s="31"/>
      <c r="J46" s="32"/>
      <c r="K46" s="33"/>
    </row>
    <row r="47" spans="1:14" x14ac:dyDescent="0.3">
      <c r="B47" s="5"/>
      <c r="D47" s="342" t="s">
        <v>19</v>
      </c>
      <c r="E47" s="342"/>
      <c r="F47" s="342"/>
      <c r="G47" s="342"/>
      <c r="H47" s="342"/>
      <c r="I47" s="34"/>
    </row>
    <row r="48" spans="1:14" x14ac:dyDescent="0.3">
      <c r="B48" s="5"/>
      <c r="D48" s="18"/>
      <c r="E48" s="18"/>
      <c r="F48" s="18"/>
      <c r="G48" s="18"/>
      <c r="H48" s="18"/>
      <c r="I48" s="34"/>
    </row>
    <row r="49" spans="1:13" ht="15" customHeight="1" x14ac:dyDescent="0.3">
      <c r="A49" s="335" t="s">
        <v>29</v>
      </c>
      <c r="B49" s="335"/>
      <c r="C49" s="17">
        <f>+A11+A20+A28+A30+A42</f>
        <v>6</v>
      </c>
      <c r="E49" s="331" t="s">
        <v>25</v>
      </c>
      <c r="F49" s="331"/>
      <c r="G49" s="3">
        <f>+J11+J20+J31+J42</f>
        <v>344185.1</v>
      </c>
      <c r="H49" s="34"/>
      <c r="I49" s="218"/>
      <c r="J49" t="s">
        <v>11</v>
      </c>
    </row>
    <row r="50" spans="1:13" ht="15" customHeight="1" x14ac:dyDescent="0.3">
      <c r="A50" s="335" t="s">
        <v>155</v>
      </c>
      <c r="B50" s="335"/>
      <c r="C50" s="17">
        <f>+A29</f>
        <v>1</v>
      </c>
      <c r="E50" s="50" t="s">
        <v>26</v>
      </c>
      <c r="F50" s="14"/>
      <c r="G50" s="3">
        <f>+K12+K21+K32+K43</f>
        <v>291335</v>
      </c>
      <c r="H50" s="34"/>
      <c r="I50" s="218"/>
      <c r="L50" s="53" t="s">
        <v>11</v>
      </c>
    </row>
    <row r="51" spans="1:13" x14ac:dyDescent="0.3">
      <c r="A51" s="4" t="s">
        <v>50</v>
      </c>
      <c r="B51" s="2"/>
      <c r="C51" s="22">
        <f>+F42+F31+F20+F11</f>
        <v>116</v>
      </c>
      <c r="E51" s="4" t="s">
        <v>183</v>
      </c>
      <c r="F51" s="15"/>
      <c r="G51" s="3">
        <f>+L11+L20+L31+L42</f>
        <v>116861.04000000001</v>
      </c>
      <c r="H51" s="34"/>
      <c r="I51" s="34"/>
    </row>
    <row r="52" spans="1:13" x14ac:dyDescent="0.3">
      <c r="A52" s="4" t="s">
        <v>7</v>
      </c>
      <c r="B52" s="4"/>
      <c r="C52" s="35">
        <f>+H11+H20+H31+H42</f>
        <v>119</v>
      </c>
      <c r="E52" s="4" t="s">
        <v>182</v>
      </c>
      <c r="G52" s="3">
        <f>+M11+M20+M31+M42</f>
        <v>31600</v>
      </c>
      <c r="H52" s="34"/>
      <c r="I52" s="34"/>
    </row>
    <row r="53" spans="1:13" ht="27.75" customHeight="1" x14ac:dyDescent="0.3">
      <c r="A53" s="367" t="s">
        <v>49</v>
      </c>
      <c r="B53" s="367"/>
      <c r="C53" s="216">
        <f>+I42+I31+I20+I11</f>
        <v>180</v>
      </c>
      <c r="H53" s="34"/>
      <c r="I53" s="34"/>
    </row>
    <row r="54" spans="1:13" x14ac:dyDescent="0.3">
      <c r="A54" s="335" t="s">
        <v>13</v>
      </c>
      <c r="B54" s="335"/>
      <c r="C54" s="216">
        <f>+C53+C52</f>
        <v>299</v>
      </c>
      <c r="E54" s="326" t="s">
        <v>20</v>
      </c>
      <c r="F54" s="326"/>
      <c r="G54" s="9">
        <f>+G49+G50+G51+G52</f>
        <v>783981.14</v>
      </c>
      <c r="H54" s="34"/>
      <c r="I54" s="34"/>
      <c r="M54" s="53" t="s">
        <v>11</v>
      </c>
    </row>
    <row r="57" spans="1:13" x14ac:dyDescent="0.3">
      <c r="C57" s="44" t="s">
        <v>23</v>
      </c>
      <c r="D57" s="43"/>
    </row>
    <row r="59" spans="1:13" x14ac:dyDescent="0.3">
      <c r="B59" s="4" t="s">
        <v>29</v>
      </c>
      <c r="C59" s="213">
        <f>+C49</f>
        <v>6</v>
      </c>
      <c r="D59" s="4" t="s">
        <v>15</v>
      </c>
      <c r="E59" s="219">
        <f>+C52</f>
        <v>119</v>
      </c>
    </row>
    <row r="60" spans="1:13" x14ac:dyDescent="0.3">
      <c r="B60" s="100" t="s">
        <v>155</v>
      </c>
      <c r="C60" s="213">
        <v>1</v>
      </c>
      <c r="D60" s="4" t="s">
        <v>22</v>
      </c>
      <c r="E60" s="219">
        <f>+C53</f>
        <v>180</v>
      </c>
    </row>
    <row r="61" spans="1:13" x14ac:dyDescent="0.3">
      <c r="B61" s="4"/>
      <c r="C61" s="8"/>
      <c r="D61" s="4" t="s">
        <v>11</v>
      </c>
      <c r="E61" s="2"/>
    </row>
    <row r="62" spans="1:13" x14ac:dyDescent="0.3">
      <c r="E62" s="2"/>
    </row>
  </sheetData>
  <mergeCells count="94">
    <mergeCell ref="N16:N18"/>
    <mergeCell ref="N25:N27"/>
    <mergeCell ref="N38:N40"/>
    <mergeCell ref="A2:M2"/>
    <mergeCell ref="A1:M1"/>
    <mergeCell ref="K38:K40"/>
    <mergeCell ref="B39:B40"/>
    <mergeCell ref="C39:C40"/>
    <mergeCell ref="H39:H40"/>
    <mergeCell ref="I39:I40"/>
    <mergeCell ref="B38:C38"/>
    <mergeCell ref="A37:C37"/>
    <mergeCell ref="A5:C5"/>
    <mergeCell ref="A15:E15"/>
    <mergeCell ref="A25:A27"/>
    <mergeCell ref="B25:C25"/>
    <mergeCell ref="A54:B54"/>
    <mergeCell ref="L6:L8"/>
    <mergeCell ref="M6:M8"/>
    <mergeCell ref="J13:M13"/>
    <mergeCell ref="L16:L18"/>
    <mergeCell ref="M16:M18"/>
    <mergeCell ref="J22:M22"/>
    <mergeCell ref="L25:L27"/>
    <mergeCell ref="M25:M27"/>
    <mergeCell ref="J33:M33"/>
    <mergeCell ref="L38:L40"/>
    <mergeCell ref="M38:M40"/>
    <mergeCell ref="J44:M44"/>
    <mergeCell ref="A53:B53"/>
    <mergeCell ref="H38:I38"/>
    <mergeCell ref="J38:J40"/>
    <mergeCell ref="B11:E11"/>
    <mergeCell ref="B17:B18"/>
    <mergeCell ref="A32:G32"/>
    <mergeCell ref="A33:G33"/>
    <mergeCell ref="A24:C24"/>
    <mergeCell ref="A16:A18"/>
    <mergeCell ref="B16:C16"/>
    <mergeCell ref="D16:D18"/>
    <mergeCell ref="E16:E18"/>
    <mergeCell ref="C17:C18"/>
    <mergeCell ref="D25:D27"/>
    <mergeCell ref="E25:E27"/>
    <mergeCell ref="B26:B27"/>
    <mergeCell ref="C26:C27"/>
    <mergeCell ref="A12:G12"/>
    <mergeCell ref="A13:G13"/>
    <mergeCell ref="C3:K3"/>
    <mergeCell ref="A6:A8"/>
    <mergeCell ref="B6:C6"/>
    <mergeCell ref="D6:D8"/>
    <mergeCell ref="E6:E8"/>
    <mergeCell ref="F6:F8"/>
    <mergeCell ref="G6:G8"/>
    <mergeCell ref="H6:I6"/>
    <mergeCell ref="J6:J8"/>
    <mergeCell ref="K6:K8"/>
    <mergeCell ref="B7:B8"/>
    <mergeCell ref="C7:C8"/>
    <mergeCell ref="H7:H8"/>
    <mergeCell ref="I7:I8"/>
    <mergeCell ref="A38:A40"/>
    <mergeCell ref="B31:E31"/>
    <mergeCell ref="K16:K18"/>
    <mergeCell ref="F25:F27"/>
    <mergeCell ref="G25:G27"/>
    <mergeCell ref="H25:I25"/>
    <mergeCell ref="J25:J27"/>
    <mergeCell ref="K25:K27"/>
    <mergeCell ref="H26:H27"/>
    <mergeCell ref="I26:I27"/>
    <mergeCell ref="H17:H18"/>
    <mergeCell ref="I17:I18"/>
    <mergeCell ref="F16:F18"/>
    <mergeCell ref="H16:I16"/>
    <mergeCell ref="G16:G18"/>
    <mergeCell ref="J16:J18"/>
    <mergeCell ref="N6:N8"/>
    <mergeCell ref="E54:F54"/>
    <mergeCell ref="A21:G21"/>
    <mergeCell ref="A22:G22"/>
    <mergeCell ref="E49:F49"/>
    <mergeCell ref="B20:E20"/>
    <mergeCell ref="A49:B49"/>
    <mergeCell ref="A50:B50"/>
    <mergeCell ref="F38:F40"/>
    <mergeCell ref="G38:G40"/>
    <mergeCell ref="B42:E42"/>
    <mergeCell ref="A43:G43"/>
    <mergeCell ref="A44:G44"/>
    <mergeCell ref="D47:H47"/>
    <mergeCell ref="D38:D40"/>
    <mergeCell ref="E38:E40"/>
  </mergeCells>
  <pageMargins left="0.25" right="0.25" top="0.75" bottom="0.75" header="0.3" footer="0.3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49" workbookViewId="0">
      <selection activeCell="A9" sqref="A9:K17"/>
    </sheetView>
  </sheetViews>
  <sheetFormatPr baseColWidth="10" defaultRowHeight="14.4" x14ac:dyDescent="0.3"/>
  <cols>
    <col min="1" max="1" width="5.109375" customWidth="1"/>
    <col min="2" max="2" width="18.88671875" customWidth="1"/>
    <col min="3" max="3" width="24.6640625" customWidth="1"/>
    <col min="4" max="4" width="16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</cols>
  <sheetData>
    <row r="1" spans="1:11" ht="16.8" x14ac:dyDescent="0.3">
      <c r="A1" s="379" t="s">
        <v>10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16.8" x14ac:dyDescent="0.3">
      <c r="A2" s="379" t="s">
        <v>37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x14ac:dyDescent="0.3">
      <c r="A3" s="115"/>
      <c r="B3" s="115"/>
      <c r="C3" s="115"/>
      <c r="D3" s="115"/>
      <c r="E3" s="115"/>
      <c r="F3" s="115"/>
      <c r="G3" s="115"/>
      <c r="H3" s="115"/>
      <c r="I3" s="115"/>
    </row>
    <row r="4" spans="1:11" ht="16.8" x14ac:dyDescent="0.3">
      <c r="A4" s="353" t="s">
        <v>84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</row>
    <row r="5" spans="1:11" ht="16.8" x14ac:dyDescent="0.3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7" spans="1:11" x14ac:dyDescent="0.3">
      <c r="A7" s="331" t="s">
        <v>52</v>
      </c>
      <c r="B7" s="369"/>
      <c r="C7" s="369"/>
      <c r="D7" s="7"/>
      <c r="E7" s="7"/>
      <c r="F7" s="7"/>
      <c r="G7" s="7"/>
      <c r="H7" s="27"/>
      <c r="I7" s="27"/>
      <c r="J7" s="28"/>
      <c r="K7" s="29"/>
    </row>
    <row r="8" spans="1:11" ht="15" thickBot="1" x14ac:dyDescent="0.35">
      <c r="A8" s="120"/>
      <c r="B8" s="122"/>
      <c r="C8" s="122"/>
      <c r="D8" s="7"/>
      <c r="E8" s="7"/>
      <c r="F8" s="7"/>
      <c r="G8" s="7"/>
      <c r="H8" s="27"/>
      <c r="I8" s="27"/>
      <c r="J8" s="28"/>
      <c r="K8" s="29"/>
    </row>
    <row r="9" spans="1:11" ht="15" thickBot="1" x14ac:dyDescent="0.35">
      <c r="A9" s="380" t="s">
        <v>0</v>
      </c>
      <c r="B9" s="383" t="s">
        <v>33</v>
      </c>
      <c r="C9" s="384"/>
      <c r="D9" s="385" t="s">
        <v>1</v>
      </c>
      <c r="E9" s="385" t="s">
        <v>14</v>
      </c>
      <c r="F9" s="385" t="s">
        <v>21</v>
      </c>
      <c r="G9" s="380" t="s">
        <v>2</v>
      </c>
      <c r="H9" s="391" t="s">
        <v>6</v>
      </c>
      <c r="I9" s="392"/>
      <c r="J9" s="393" t="s">
        <v>17</v>
      </c>
      <c r="K9" s="393" t="s">
        <v>18</v>
      </c>
    </row>
    <row r="10" spans="1:11" x14ac:dyDescent="0.3">
      <c r="A10" s="381"/>
      <c r="B10" s="380" t="s">
        <v>3</v>
      </c>
      <c r="C10" s="380" t="s">
        <v>4</v>
      </c>
      <c r="D10" s="386"/>
      <c r="E10" s="386"/>
      <c r="F10" s="386"/>
      <c r="G10" s="389"/>
      <c r="H10" s="398" t="s">
        <v>5</v>
      </c>
      <c r="I10" s="398" t="s">
        <v>48</v>
      </c>
      <c r="J10" s="394"/>
      <c r="K10" s="396"/>
    </row>
    <row r="11" spans="1:11" ht="15" thickBot="1" x14ac:dyDescent="0.35">
      <c r="A11" s="382"/>
      <c r="B11" s="382"/>
      <c r="C11" s="382"/>
      <c r="D11" s="387"/>
      <c r="E11" s="387"/>
      <c r="F11" s="387"/>
      <c r="G11" s="390"/>
      <c r="H11" s="397"/>
      <c r="I11" s="399"/>
      <c r="J11" s="395"/>
      <c r="K11" s="397"/>
    </row>
    <row r="12" spans="1:11" ht="66.75" customHeight="1" thickBot="1" x14ac:dyDescent="0.35">
      <c r="A12" s="56">
        <v>1</v>
      </c>
      <c r="B12" s="63" t="s">
        <v>79</v>
      </c>
      <c r="C12" s="133" t="s">
        <v>89</v>
      </c>
      <c r="D12" s="63" t="s">
        <v>72</v>
      </c>
      <c r="E12" s="133" t="s">
        <v>87</v>
      </c>
      <c r="F12" s="56">
        <v>24</v>
      </c>
      <c r="G12" s="63" t="s">
        <v>88</v>
      </c>
      <c r="H12" s="56">
        <v>20</v>
      </c>
      <c r="I12" s="56">
        <v>12</v>
      </c>
      <c r="J12" s="72">
        <v>95232</v>
      </c>
      <c r="K12" s="72">
        <v>53200</v>
      </c>
    </row>
    <row r="13" spans="1:11" ht="60.75" customHeight="1" thickBot="1" x14ac:dyDescent="0.35">
      <c r="A13" s="56">
        <v>1</v>
      </c>
      <c r="B13" s="63" t="s">
        <v>102</v>
      </c>
      <c r="C13" s="56" t="s">
        <v>41</v>
      </c>
      <c r="D13" s="63" t="s">
        <v>72</v>
      </c>
      <c r="E13" s="63" t="s">
        <v>90</v>
      </c>
      <c r="F13" s="56">
        <v>24</v>
      </c>
      <c r="G13" s="63" t="s">
        <v>91</v>
      </c>
      <c r="H13" s="56">
        <v>4</v>
      </c>
      <c r="I13" s="56">
        <v>32</v>
      </c>
      <c r="J13" s="72">
        <v>84960</v>
      </c>
      <c r="K13" s="72">
        <v>46600</v>
      </c>
    </row>
    <row r="14" spans="1:11" ht="60.75" customHeight="1" thickBot="1" x14ac:dyDescent="0.35">
      <c r="A14" s="56">
        <v>1</v>
      </c>
      <c r="B14" s="63" t="s">
        <v>107</v>
      </c>
      <c r="C14" s="137" t="s">
        <v>104</v>
      </c>
      <c r="D14" s="63" t="s">
        <v>72</v>
      </c>
      <c r="E14" s="137" t="s">
        <v>105</v>
      </c>
      <c r="F14" s="56">
        <v>24</v>
      </c>
      <c r="G14" s="63" t="s">
        <v>106</v>
      </c>
      <c r="H14" s="56">
        <v>34</v>
      </c>
      <c r="I14" s="56">
        <v>0</v>
      </c>
      <c r="J14" s="59">
        <v>58056</v>
      </c>
      <c r="K14" s="48">
        <v>32400</v>
      </c>
    </row>
    <row r="15" spans="1:11" ht="15" thickBot="1" x14ac:dyDescent="0.35">
      <c r="A15" s="49">
        <f>SUM(A12:A14)</f>
        <v>3</v>
      </c>
      <c r="B15" s="332" t="s">
        <v>9</v>
      </c>
      <c r="C15" s="333"/>
      <c r="D15" s="333"/>
      <c r="E15" s="334"/>
      <c r="F15" s="118">
        <f>SUM(F12:F14)</f>
        <v>72</v>
      </c>
      <c r="G15" s="117"/>
      <c r="H15" s="141">
        <f>SUM(H12:H14)</f>
        <v>58</v>
      </c>
      <c r="I15" s="141">
        <f>SUM(I12:I14)</f>
        <v>44</v>
      </c>
      <c r="J15" s="119">
        <f>SUM(J12:J14)</f>
        <v>238248</v>
      </c>
      <c r="K15" s="119">
        <f>SUM(K12:K14)</f>
        <v>132200</v>
      </c>
    </row>
    <row r="16" spans="1:11" ht="15" thickBot="1" x14ac:dyDescent="0.35">
      <c r="A16" s="327" t="s">
        <v>8</v>
      </c>
      <c r="B16" s="328"/>
      <c r="C16" s="328"/>
      <c r="D16" s="328"/>
      <c r="E16" s="328"/>
      <c r="F16" s="328"/>
      <c r="G16" s="328"/>
      <c r="H16" s="37"/>
      <c r="I16" s="25"/>
      <c r="J16" s="119" t="s">
        <v>11</v>
      </c>
      <c r="K16" s="119">
        <f>+K15*1.1</f>
        <v>145420</v>
      </c>
    </row>
    <row r="17" spans="1:11" ht="15" thickBot="1" x14ac:dyDescent="0.35">
      <c r="A17" s="329" t="s">
        <v>24</v>
      </c>
      <c r="B17" s="330"/>
      <c r="C17" s="330"/>
      <c r="D17" s="330"/>
      <c r="E17" s="330"/>
      <c r="F17" s="330"/>
      <c r="G17" s="330"/>
      <c r="H17" s="26"/>
      <c r="I17" s="26"/>
      <c r="J17" s="388">
        <f>+J15+K16</f>
        <v>383668</v>
      </c>
      <c r="K17" s="328"/>
    </row>
    <row r="19" spans="1:11" x14ac:dyDescent="0.3">
      <c r="A19" s="331" t="s">
        <v>38</v>
      </c>
      <c r="B19" s="369"/>
      <c r="C19" s="369"/>
      <c r="D19" s="7"/>
      <c r="E19" s="7"/>
      <c r="F19" s="7"/>
      <c r="G19" s="7"/>
      <c r="H19" s="27"/>
      <c r="I19" s="27"/>
      <c r="J19" s="28"/>
      <c r="K19" s="29"/>
    </row>
    <row r="20" spans="1:11" ht="15" thickBot="1" x14ac:dyDescent="0.35">
      <c r="A20" s="120"/>
      <c r="B20" s="122"/>
      <c r="C20" s="122"/>
      <c r="D20" s="7"/>
      <c r="E20" s="7"/>
      <c r="F20" s="7"/>
      <c r="G20" s="7"/>
      <c r="H20" s="27"/>
      <c r="I20" s="27"/>
      <c r="J20" s="28"/>
      <c r="K20" s="29"/>
    </row>
    <row r="21" spans="1:11" ht="15" thickBot="1" x14ac:dyDescent="0.35">
      <c r="A21" s="380" t="s">
        <v>0</v>
      </c>
      <c r="B21" s="383" t="s">
        <v>33</v>
      </c>
      <c r="C21" s="384"/>
      <c r="D21" s="385" t="s">
        <v>1</v>
      </c>
      <c r="E21" s="385" t="s">
        <v>14</v>
      </c>
      <c r="F21" s="385" t="s">
        <v>21</v>
      </c>
      <c r="G21" s="380" t="s">
        <v>2</v>
      </c>
      <c r="H21" s="391" t="s">
        <v>6</v>
      </c>
      <c r="I21" s="392"/>
      <c r="J21" s="393" t="s">
        <v>17</v>
      </c>
      <c r="K21" s="393" t="s">
        <v>18</v>
      </c>
    </row>
    <row r="22" spans="1:11" x14ac:dyDescent="0.3">
      <c r="A22" s="381"/>
      <c r="B22" s="380" t="s">
        <v>3</v>
      </c>
      <c r="C22" s="380" t="s">
        <v>4</v>
      </c>
      <c r="D22" s="386"/>
      <c r="E22" s="386"/>
      <c r="F22" s="386"/>
      <c r="G22" s="389"/>
      <c r="H22" s="398" t="s">
        <v>5</v>
      </c>
      <c r="I22" s="398" t="s">
        <v>48</v>
      </c>
      <c r="J22" s="394"/>
      <c r="K22" s="396"/>
    </row>
    <row r="23" spans="1:11" ht="15" thickBot="1" x14ac:dyDescent="0.35">
      <c r="A23" s="382"/>
      <c r="B23" s="382"/>
      <c r="C23" s="382"/>
      <c r="D23" s="387"/>
      <c r="E23" s="387"/>
      <c r="F23" s="387"/>
      <c r="G23" s="390"/>
      <c r="H23" s="397"/>
      <c r="I23" s="399"/>
      <c r="J23" s="395"/>
      <c r="K23" s="397"/>
    </row>
    <row r="24" spans="1:11" ht="71.25" customHeight="1" thickBot="1" x14ac:dyDescent="0.35">
      <c r="A24" s="56">
        <v>1</v>
      </c>
      <c r="B24" s="56" t="s">
        <v>100</v>
      </c>
      <c r="C24" s="56" t="s">
        <v>34</v>
      </c>
      <c r="D24" s="56" t="s">
        <v>39</v>
      </c>
      <c r="E24" s="56" t="s">
        <v>92</v>
      </c>
      <c r="F24" s="56">
        <v>24</v>
      </c>
      <c r="G24" s="56" t="s">
        <v>93</v>
      </c>
      <c r="H24" s="56">
        <v>4</v>
      </c>
      <c r="I24" s="56">
        <v>26</v>
      </c>
      <c r="J24" s="59">
        <v>56640</v>
      </c>
      <c r="K24" s="59">
        <v>43255</v>
      </c>
    </row>
    <row r="25" spans="1:11" ht="15" thickBot="1" x14ac:dyDescent="0.35">
      <c r="A25" s="111">
        <f>SUM(A24:A24)</f>
        <v>1</v>
      </c>
      <c r="B25" s="402" t="s">
        <v>9</v>
      </c>
      <c r="C25" s="403"/>
      <c r="D25" s="403"/>
      <c r="E25" s="404"/>
      <c r="F25" s="86">
        <f>SUM(F24:F24)</f>
        <v>24</v>
      </c>
      <c r="G25" s="134"/>
      <c r="H25" s="86">
        <f>SUM(H24:H24)</f>
        <v>4</v>
      </c>
      <c r="I25" s="86">
        <f>SUM(I24:I24)</f>
        <v>26</v>
      </c>
      <c r="J25" s="126">
        <f>SUM(J24:J24)</f>
        <v>56640</v>
      </c>
      <c r="K25" s="126">
        <f>SUM(K24:K24)</f>
        <v>43255</v>
      </c>
    </row>
    <row r="26" spans="1:11" ht="15" thickBot="1" x14ac:dyDescent="0.35">
      <c r="A26" s="405" t="s">
        <v>8</v>
      </c>
      <c r="B26" s="406"/>
      <c r="C26" s="406"/>
      <c r="D26" s="406"/>
      <c r="E26" s="406"/>
      <c r="F26" s="406"/>
      <c r="G26" s="406"/>
      <c r="H26" s="85"/>
      <c r="I26" s="112"/>
      <c r="J26" s="126" t="s">
        <v>11</v>
      </c>
      <c r="K26" s="126">
        <f>+K25*1.1</f>
        <v>47580.500000000007</v>
      </c>
    </row>
    <row r="27" spans="1:11" ht="15" thickBot="1" x14ac:dyDescent="0.35">
      <c r="A27" s="407" t="s">
        <v>24</v>
      </c>
      <c r="B27" s="408"/>
      <c r="C27" s="408"/>
      <c r="D27" s="408"/>
      <c r="E27" s="408"/>
      <c r="F27" s="408"/>
      <c r="G27" s="408"/>
      <c r="H27" s="113"/>
      <c r="I27" s="113"/>
      <c r="J27" s="409">
        <f>+J25+K26</f>
        <v>104220.5</v>
      </c>
      <c r="K27" s="406"/>
    </row>
    <row r="28" spans="1:11" x14ac:dyDescent="0.3">
      <c r="A28" s="73"/>
      <c r="B28" s="74"/>
      <c r="C28" s="74"/>
      <c r="D28" s="74"/>
      <c r="E28" s="74"/>
      <c r="F28" s="74"/>
      <c r="G28" s="74"/>
      <c r="H28" s="75"/>
      <c r="I28" s="75"/>
      <c r="J28" s="76"/>
      <c r="K28" s="77"/>
    </row>
    <row r="29" spans="1:11" x14ac:dyDescent="0.3">
      <c r="A29" s="331" t="s">
        <v>45</v>
      </c>
      <c r="B29" s="369"/>
      <c r="C29" s="369"/>
      <c r="D29" s="7"/>
      <c r="E29" s="7"/>
      <c r="F29" s="7"/>
      <c r="G29" s="7"/>
      <c r="H29" s="27"/>
      <c r="I29" s="27"/>
      <c r="J29" s="28"/>
      <c r="K29" s="29"/>
    </row>
    <row r="30" spans="1:11" ht="15" thickBot="1" x14ac:dyDescent="0.35">
      <c r="A30" s="120"/>
      <c r="B30" s="122"/>
      <c r="C30" s="122"/>
      <c r="D30" s="7"/>
      <c r="E30" s="7"/>
      <c r="F30" s="7"/>
      <c r="G30" s="7"/>
      <c r="H30" s="27"/>
      <c r="I30" s="27"/>
      <c r="J30" s="28"/>
      <c r="K30" s="29"/>
    </row>
    <row r="31" spans="1:11" ht="15" thickBot="1" x14ac:dyDescent="0.35">
      <c r="A31" s="380" t="s">
        <v>0</v>
      </c>
      <c r="B31" s="383" t="s">
        <v>33</v>
      </c>
      <c r="C31" s="384"/>
      <c r="D31" s="385" t="s">
        <v>1</v>
      </c>
      <c r="E31" s="385" t="s">
        <v>14</v>
      </c>
      <c r="F31" s="385" t="s">
        <v>21</v>
      </c>
      <c r="G31" s="380" t="s">
        <v>2</v>
      </c>
      <c r="H31" s="391" t="s">
        <v>6</v>
      </c>
      <c r="I31" s="392"/>
      <c r="J31" s="393" t="s">
        <v>17</v>
      </c>
      <c r="K31" s="393" t="s">
        <v>18</v>
      </c>
    </row>
    <row r="32" spans="1:11" x14ac:dyDescent="0.3">
      <c r="A32" s="381"/>
      <c r="B32" s="380" t="s">
        <v>3</v>
      </c>
      <c r="C32" s="380" t="s">
        <v>4</v>
      </c>
      <c r="D32" s="386"/>
      <c r="E32" s="386"/>
      <c r="F32" s="386"/>
      <c r="G32" s="389"/>
      <c r="H32" s="398" t="s">
        <v>5</v>
      </c>
      <c r="I32" s="398" t="s">
        <v>48</v>
      </c>
      <c r="J32" s="394"/>
      <c r="K32" s="396"/>
    </row>
    <row r="33" spans="1:11" ht="18" customHeight="1" thickBot="1" x14ac:dyDescent="0.35">
      <c r="A33" s="382"/>
      <c r="B33" s="382"/>
      <c r="C33" s="382"/>
      <c r="D33" s="387"/>
      <c r="E33" s="387"/>
      <c r="F33" s="387"/>
      <c r="G33" s="390"/>
      <c r="H33" s="397"/>
      <c r="I33" s="399"/>
      <c r="J33" s="395"/>
      <c r="K33" s="397"/>
    </row>
    <row r="34" spans="1:11" ht="79.5" customHeight="1" thickBot="1" x14ac:dyDescent="0.35">
      <c r="A34" s="63">
        <v>1</v>
      </c>
      <c r="B34" s="63" t="s">
        <v>82</v>
      </c>
      <c r="C34" s="136" t="s">
        <v>103</v>
      </c>
      <c r="D34" s="63" t="s">
        <v>30</v>
      </c>
      <c r="E34" s="63" t="s">
        <v>81</v>
      </c>
      <c r="F34" s="63">
        <v>32</v>
      </c>
      <c r="G34" s="63" t="s">
        <v>83</v>
      </c>
      <c r="H34" s="63">
        <v>4</v>
      </c>
      <c r="I34" s="63">
        <v>43</v>
      </c>
      <c r="J34" s="72">
        <v>60180</v>
      </c>
      <c r="K34" s="72">
        <v>53200</v>
      </c>
    </row>
    <row r="35" spans="1:11" ht="70.5" customHeight="1" thickBot="1" x14ac:dyDescent="0.35">
      <c r="A35" s="63">
        <v>1</v>
      </c>
      <c r="B35" s="63" t="s">
        <v>69</v>
      </c>
      <c r="C35" s="137" t="s">
        <v>98</v>
      </c>
      <c r="D35" s="63" t="s">
        <v>30</v>
      </c>
      <c r="E35" s="63" t="s">
        <v>85</v>
      </c>
      <c r="F35" s="63">
        <v>48</v>
      </c>
      <c r="G35" s="63" t="s">
        <v>86</v>
      </c>
      <c r="H35" s="63">
        <v>2</v>
      </c>
      <c r="I35" s="63">
        <v>51</v>
      </c>
      <c r="J35" s="72">
        <v>144000</v>
      </c>
      <c r="K35" s="72">
        <v>89200</v>
      </c>
    </row>
    <row r="36" spans="1:11" ht="15" thickBot="1" x14ac:dyDescent="0.35">
      <c r="A36" s="49">
        <f>SUM(A34:A35)</f>
        <v>2</v>
      </c>
      <c r="B36" s="332" t="s">
        <v>9</v>
      </c>
      <c r="C36" s="333"/>
      <c r="D36" s="333"/>
      <c r="E36" s="334"/>
      <c r="F36" s="118">
        <f>SUM(F34:F35)</f>
        <v>80</v>
      </c>
      <c r="G36" s="117"/>
      <c r="H36" s="118">
        <f>SUM(H34:H35)</f>
        <v>6</v>
      </c>
      <c r="I36" s="118">
        <f>SUM(I34:I35)</f>
        <v>94</v>
      </c>
      <c r="J36" s="119">
        <f>SUM(J34:J35)</f>
        <v>204180</v>
      </c>
      <c r="K36" s="119">
        <f>SUM(K34:K35)</f>
        <v>142400</v>
      </c>
    </row>
    <row r="37" spans="1:11" ht="15" thickBot="1" x14ac:dyDescent="0.35">
      <c r="A37" s="327" t="s">
        <v>8</v>
      </c>
      <c r="B37" s="328"/>
      <c r="C37" s="328"/>
      <c r="D37" s="328"/>
      <c r="E37" s="328"/>
      <c r="F37" s="328"/>
      <c r="G37" s="328"/>
      <c r="H37" s="37"/>
      <c r="I37" s="25"/>
      <c r="J37" s="119" t="s">
        <v>11</v>
      </c>
      <c r="K37" s="119">
        <f>+K36*1.1</f>
        <v>156640</v>
      </c>
    </row>
    <row r="38" spans="1:11" ht="15" thickBot="1" x14ac:dyDescent="0.35">
      <c r="A38" s="329" t="s">
        <v>24</v>
      </c>
      <c r="B38" s="330"/>
      <c r="C38" s="330"/>
      <c r="D38" s="330"/>
      <c r="E38" s="330"/>
      <c r="F38" s="330"/>
      <c r="G38" s="330"/>
      <c r="H38" s="26"/>
      <c r="I38" s="26"/>
      <c r="J38" s="388">
        <f>+K37+J36</f>
        <v>360820</v>
      </c>
      <c r="K38" s="328"/>
    </row>
    <row r="39" spans="1:11" x14ac:dyDescent="0.3">
      <c r="A39" s="73"/>
      <c r="B39" s="74"/>
      <c r="C39" s="74"/>
      <c r="D39" s="74"/>
      <c r="E39" s="74"/>
      <c r="F39" s="74"/>
      <c r="G39" s="74"/>
      <c r="H39" s="75"/>
      <c r="I39" s="75"/>
      <c r="J39" s="76"/>
      <c r="K39" s="77"/>
    </row>
    <row r="40" spans="1:11" x14ac:dyDescent="0.3">
      <c r="A40" s="73"/>
      <c r="B40" s="74"/>
      <c r="C40" s="74"/>
      <c r="D40" s="74"/>
      <c r="E40" s="74"/>
      <c r="F40" s="74"/>
      <c r="G40" s="74"/>
      <c r="H40" s="75"/>
      <c r="I40" s="75"/>
      <c r="J40" s="76"/>
      <c r="K40" s="77"/>
    </row>
    <row r="42" spans="1:11" x14ac:dyDescent="0.3">
      <c r="A42" s="331" t="s">
        <v>73</v>
      </c>
      <c r="B42" s="369"/>
      <c r="C42" s="369"/>
      <c r="D42" s="7"/>
      <c r="E42" s="7"/>
      <c r="F42" s="7"/>
      <c r="G42" s="7"/>
      <c r="H42" s="27"/>
      <c r="I42" s="27"/>
      <c r="J42" s="28"/>
      <c r="K42" s="29"/>
    </row>
    <row r="43" spans="1:11" ht="15" thickBot="1" x14ac:dyDescent="0.35">
      <c r="A43" s="120"/>
      <c r="B43" s="122"/>
      <c r="C43" s="122"/>
      <c r="D43" s="7"/>
      <c r="E43" s="7"/>
      <c r="F43" s="7"/>
      <c r="G43" s="7"/>
      <c r="H43" s="27"/>
      <c r="I43" s="27"/>
      <c r="J43" s="28"/>
      <c r="K43" s="29"/>
    </row>
    <row r="44" spans="1:11" ht="15" thickBot="1" x14ac:dyDescent="0.35">
      <c r="A44" s="380" t="s">
        <v>0</v>
      </c>
      <c r="B44" s="383" t="s">
        <v>33</v>
      </c>
      <c r="C44" s="384"/>
      <c r="D44" s="385" t="s">
        <v>1</v>
      </c>
      <c r="E44" s="385" t="s">
        <v>14</v>
      </c>
      <c r="F44" s="385" t="s">
        <v>21</v>
      </c>
      <c r="G44" s="380" t="s">
        <v>2</v>
      </c>
      <c r="H44" s="391" t="s">
        <v>6</v>
      </c>
      <c r="I44" s="392"/>
      <c r="J44" s="393" t="s">
        <v>17</v>
      </c>
      <c r="K44" s="393" t="s">
        <v>18</v>
      </c>
    </row>
    <row r="45" spans="1:11" x14ac:dyDescent="0.3">
      <c r="A45" s="381"/>
      <c r="B45" s="380" t="s">
        <v>3</v>
      </c>
      <c r="C45" s="380" t="s">
        <v>4</v>
      </c>
      <c r="D45" s="386"/>
      <c r="E45" s="386"/>
      <c r="F45" s="386"/>
      <c r="G45" s="389"/>
      <c r="H45" s="398" t="s">
        <v>5</v>
      </c>
      <c r="I45" s="398" t="s">
        <v>48</v>
      </c>
      <c r="J45" s="394"/>
      <c r="K45" s="396"/>
    </row>
    <row r="46" spans="1:11" ht="15" thickBot="1" x14ac:dyDescent="0.35">
      <c r="A46" s="382"/>
      <c r="B46" s="382"/>
      <c r="C46" s="382"/>
      <c r="D46" s="387"/>
      <c r="E46" s="387"/>
      <c r="F46" s="387"/>
      <c r="G46" s="390"/>
      <c r="H46" s="397"/>
      <c r="I46" s="399"/>
      <c r="J46" s="395"/>
      <c r="K46" s="397"/>
    </row>
    <row r="47" spans="1:11" ht="102" customHeight="1" thickBot="1" x14ac:dyDescent="0.35">
      <c r="A47" s="56">
        <v>1</v>
      </c>
      <c r="B47" s="63" t="s">
        <v>96</v>
      </c>
      <c r="C47" s="63" t="s">
        <v>43</v>
      </c>
      <c r="D47" s="63" t="s">
        <v>74</v>
      </c>
      <c r="E47" s="78" t="s">
        <v>94</v>
      </c>
      <c r="F47" s="56">
        <v>27</v>
      </c>
      <c r="G47" s="63" t="s">
        <v>95</v>
      </c>
      <c r="H47" s="56">
        <v>15</v>
      </c>
      <c r="I47" s="56">
        <v>18</v>
      </c>
      <c r="J47" s="72">
        <v>85550</v>
      </c>
      <c r="K47" s="72">
        <v>83500</v>
      </c>
    </row>
    <row r="48" spans="1:11" ht="72.75" customHeight="1" thickBot="1" x14ac:dyDescent="0.35">
      <c r="A48" s="56">
        <v>1</v>
      </c>
      <c r="B48" s="63" t="s">
        <v>101</v>
      </c>
      <c r="C48" s="56" t="s">
        <v>41</v>
      </c>
      <c r="D48" s="82" t="s">
        <v>80</v>
      </c>
      <c r="E48" s="78" t="s">
        <v>90</v>
      </c>
      <c r="F48" s="56">
        <v>24</v>
      </c>
      <c r="G48" s="63" t="s">
        <v>97</v>
      </c>
      <c r="H48" s="56">
        <v>4</v>
      </c>
      <c r="I48" s="56">
        <v>19</v>
      </c>
      <c r="J48" s="72">
        <v>51644</v>
      </c>
      <c r="K48" s="72">
        <v>53000</v>
      </c>
    </row>
    <row r="49" spans="1:11" ht="15" thickBot="1" x14ac:dyDescent="0.35">
      <c r="A49" s="49">
        <f>SUM(A47:A48)</f>
        <v>2</v>
      </c>
      <c r="B49" s="332"/>
      <c r="C49" s="333"/>
      <c r="D49" s="333"/>
      <c r="E49" s="334"/>
      <c r="F49" s="118">
        <f>SUM(F47:F48)</f>
        <v>51</v>
      </c>
      <c r="G49" s="117"/>
      <c r="H49" s="118">
        <f>SUM(H47:H48)</f>
        <v>19</v>
      </c>
      <c r="I49" s="118">
        <f>SUM(I47:I48)</f>
        <v>37</v>
      </c>
      <c r="J49" s="119">
        <f>SUM(J47:J48)</f>
        <v>137194</v>
      </c>
      <c r="K49" s="119">
        <f>SUM(K47:K48)</f>
        <v>136500</v>
      </c>
    </row>
    <row r="50" spans="1:11" ht="15" thickBot="1" x14ac:dyDescent="0.35">
      <c r="A50" s="327" t="s">
        <v>8</v>
      </c>
      <c r="B50" s="328"/>
      <c r="C50" s="328"/>
      <c r="D50" s="328"/>
      <c r="E50" s="328"/>
      <c r="F50" s="328"/>
      <c r="G50" s="328"/>
      <c r="H50" s="37"/>
      <c r="I50" s="25"/>
      <c r="J50" s="119" t="s">
        <v>11</v>
      </c>
      <c r="K50" s="119">
        <f>+K49*1.1</f>
        <v>150150</v>
      </c>
    </row>
    <row r="51" spans="1:11" ht="15" thickBot="1" x14ac:dyDescent="0.35">
      <c r="A51" s="329" t="s">
        <v>24</v>
      </c>
      <c r="B51" s="330"/>
      <c r="C51" s="330"/>
      <c r="D51" s="330"/>
      <c r="E51" s="330"/>
      <c r="F51" s="330"/>
      <c r="G51" s="330"/>
      <c r="H51" s="26"/>
      <c r="I51" s="26"/>
      <c r="J51" s="388">
        <f>+J49+K50</f>
        <v>287344</v>
      </c>
      <c r="K51" s="328"/>
    </row>
    <row r="53" spans="1:11" x14ac:dyDescent="0.3">
      <c r="B53" s="342" t="s">
        <v>19</v>
      </c>
      <c r="C53" s="342"/>
      <c r="D53" s="116"/>
      <c r="E53" s="116"/>
      <c r="F53" s="60"/>
      <c r="G53" s="60"/>
    </row>
    <row r="54" spans="1:11" x14ac:dyDescent="0.3">
      <c r="A54" s="411"/>
      <c r="B54" s="411"/>
      <c r="C54" s="127"/>
      <c r="D54" s="128"/>
      <c r="E54" s="128"/>
      <c r="F54" s="129"/>
      <c r="G54" s="129"/>
      <c r="H54" s="130"/>
      <c r="I54" s="130"/>
      <c r="J54" s="130"/>
    </row>
    <row r="55" spans="1:11" x14ac:dyDescent="0.3">
      <c r="A55" s="411"/>
      <c r="B55" s="411"/>
      <c r="C55" s="127"/>
      <c r="D55" s="128"/>
      <c r="E55" s="128"/>
      <c r="F55" s="129"/>
      <c r="G55" s="129"/>
      <c r="H55" s="130"/>
      <c r="I55" s="130"/>
      <c r="J55" s="130"/>
    </row>
    <row r="56" spans="1:11" x14ac:dyDescent="0.3">
      <c r="A56" s="410" t="s">
        <v>36</v>
      </c>
      <c r="B56" s="410"/>
      <c r="C56" s="135">
        <f>+A15+A25+A36+A49</f>
        <v>8</v>
      </c>
      <c r="D56" s="130"/>
      <c r="E56" s="412" t="s">
        <v>25</v>
      </c>
      <c r="F56" s="412"/>
      <c r="G56" s="412"/>
      <c r="H56" s="400">
        <f>+J15+J25+J36+J49</f>
        <v>636262</v>
      </c>
      <c r="I56" s="400"/>
      <c r="J56" s="130"/>
    </row>
    <row r="57" spans="1:11" x14ac:dyDescent="0.3">
      <c r="A57" s="135" t="s">
        <v>50</v>
      </c>
      <c r="B57" s="135"/>
      <c r="C57" s="135">
        <f>+F15+F25+F36+F49</f>
        <v>227</v>
      </c>
      <c r="D57" s="130"/>
      <c r="E57" s="125" t="s">
        <v>26</v>
      </c>
      <c r="F57" s="138"/>
      <c r="G57" s="139"/>
      <c r="H57" s="400">
        <f>+K16+K26+K37+K50</f>
        <v>499790.5</v>
      </c>
      <c r="I57" s="400"/>
      <c r="J57" s="130"/>
    </row>
    <row r="58" spans="1:11" x14ac:dyDescent="0.3">
      <c r="A58" s="135" t="s">
        <v>7</v>
      </c>
      <c r="B58" s="135"/>
      <c r="C58" s="135">
        <f>+H15+H25+H36+H49</f>
        <v>87</v>
      </c>
      <c r="D58" s="130"/>
      <c r="E58" s="130"/>
      <c r="F58" s="130"/>
      <c r="G58" s="131"/>
      <c r="H58" s="132"/>
      <c r="I58" s="130"/>
      <c r="J58" s="130"/>
    </row>
    <row r="59" spans="1:11" x14ac:dyDescent="0.3">
      <c r="A59" s="413" t="s">
        <v>49</v>
      </c>
      <c r="B59" s="413"/>
      <c r="C59" s="135">
        <f>+I15+I25+I36+I49</f>
        <v>201</v>
      </c>
      <c r="D59" s="130"/>
      <c r="E59" s="414" t="s">
        <v>99</v>
      </c>
      <c r="F59" s="414"/>
      <c r="G59" s="414"/>
      <c r="H59" s="400">
        <f>+H56+H57</f>
        <v>1136052.5</v>
      </c>
      <c r="I59" s="401"/>
      <c r="J59" s="130"/>
    </row>
    <row r="60" spans="1:11" x14ac:dyDescent="0.3">
      <c r="A60" s="413"/>
      <c r="B60" s="413"/>
      <c r="C60" s="125"/>
      <c r="D60" s="128"/>
      <c r="E60" s="128"/>
      <c r="F60" s="128"/>
      <c r="G60" s="128"/>
      <c r="H60" s="128"/>
      <c r="I60" s="130"/>
      <c r="J60" s="130"/>
    </row>
    <row r="61" spans="1:11" x14ac:dyDescent="0.3">
      <c r="A61" s="410" t="s">
        <v>44</v>
      </c>
      <c r="B61" s="410"/>
      <c r="C61" s="135">
        <f>+C58+C59</f>
        <v>288</v>
      </c>
      <c r="D61" s="130"/>
      <c r="E61" s="130"/>
      <c r="F61" s="130"/>
      <c r="G61" s="130"/>
      <c r="H61" s="130"/>
      <c r="I61" s="130"/>
      <c r="J61" s="130"/>
    </row>
    <row r="62" spans="1:11" x14ac:dyDescent="0.3">
      <c r="A62" s="135"/>
      <c r="B62" s="135"/>
      <c r="C62" s="135"/>
      <c r="D62" s="130"/>
      <c r="E62" s="130"/>
      <c r="F62" s="130"/>
      <c r="G62" s="130"/>
      <c r="H62" s="130"/>
      <c r="I62" s="130"/>
      <c r="J62" s="130"/>
    </row>
    <row r="63" spans="1:11" x14ac:dyDescent="0.3">
      <c r="A63" s="135"/>
      <c r="B63" s="135"/>
      <c r="C63" s="135"/>
      <c r="D63" s="130"/>
      <c r="E63" s="130"/>
      <c r="F63" s="130"/>
      <c r="G63" s="130"/>
      <c r="H63" s="130"/>
      <c r="I63" s="130"/>
      <c r="J63" s="130"/>
    </row>
    <row r="65" spans="1:10" x14ac:dyDescent="0.3">
      <c r="A65" s="2"/>
      <c r="B65" s="2"/>
      <c r="C65" s="124" t="s">
        <v>35</v>
      </c>
      <c r="D65" s="2"/>
      <c r="E65" s="2"/>
      <c r="F65" s="2"/>
      <c r="G65" s="2"/>
      <c r="H65" s="2"/>
      <c r="I65" s="2"/>
      <c r="J65" s="2"/>
    </row>
    <row r="66" spans="1:10" x14ac:dyDescent="0.3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3">
      <c r="A67" s="2"/>
      <c r="B67" s="140" t="s">
        <v>29</v>
      </c>
      <c r="C67" s="135">
        <f>+C56</f>
        <v>8</v>
      </c>
      <c r="D67" s="135" t="s">
        <v>22</v>
      </c>
      <c r="E67" s="121">
        <f>+C59</f>
        <v>201</v>
      </c>
      <c r="F67" s="2"/>
      <c r="G67" s="2"/>
      <c r="H67" s="2"/>
      <c r="I67" s="2"/>
      <c r="J67" s="2"/>
    </row>
    <row r="68" spans="1:10" x14ac:dyDescent="0.3">
      <c r="A68" s="2"/>
      <c r="B68" s="2"/>
      <c r="C68" s="8"/>
      <c r="D68" s="4" t="s">
        <v>15</v>
      </c>
      <c r="E68" s="121">
        <f>+C58</f>
        <v>87</v>
      </c>
      <c r="F68" s="2"/>
      <c r="G68" s="2"/>
      <c r="H68" s="2"/>
      <c r="I68" s="2"/>
      <c r="J68" s="2"/>
    </row>
    <row r="69" spans="1:10" x14ac:dyDescent="0.3">
      <c r="A69" s="2"/>
      <c r="B69" s="2"/>
      <c r="C69" s="2" t="s">
        <v>11</v>
      </c>
      <c r="D69" s="2"/>
      <c r="E69" s="2"/>
      <c r="F69" s="2"/>
      <c r="G69" s="2"/>
      <c r="H69" s="2"/>
      <c r="I69" s="2"/>
      <c r="J69" s="2"/>
    </row>
    <row r="70" spans="1:10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3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3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3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3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3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3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3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3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3">
      <c r="A79" s="2"/>
      <c r="B79" s="2"/>
      <c r="C79" s="2"/>
      <c r="D79" s="2"/>
      <c r="E79" s="2"/>
      <c r="F79" s="2"/>
      <c r="G79" s="2"/>
      <c r="H79" s="2"/>
      <c r="I79" s="2"/>
      <c r="J79" s="2"/>
    </row>
  </sheetData>
  <mergeCells count="86">
    <mergeCell ref="A51:G51"/>
    <mergeCell ref="J51:K51"/>
    <mergeCell ref="B53:C53"/>
    <mergeCell ref="A61:B61"/>
    <mergeCell ref="A55:B55"/>
    <mergeCell ref="A56:B56"/>
    <mergeCell ref="E56:G56"/>
    <mergeCell ref="H56:I56"/>
    <mergeCell ref="H57:I57"/>
    <mergeCell ref="A59:B60"/>
    <mergeCell ref="E59:G59"/>
    <mergeCell ref="H59:I59"/>
    <mergeCell ref="A54:B54"/>
    <mergeCell ref="H44:I44"/>
    <mergeCell ref="J44:J46"/>
    <mergeCell ref="K44:K46"/>
    <mergeCell ref="B45:B46"/>
    <mergeCell ref="C45:C46"/>
    <mergeCell ref="H45:H46"/>
    <mergeCell ref="I45:I46"/>
    <mergeCell ref="B49:E49"/>
    <mergeCell ref="A50:G50"/>
    <mergeCell ref="B36:E36"/>
    <mergeCell ref="A37:G37"/>
    <mergeCell ref="A38:G38"/>
    <mergeCell ref="A44:A46"/>
    <mergeCell ref="B44:C44"/>
    <mergeCell ref="D44:D46"/>
    <mergeCell ref="E44:E46"/>
    <mergeCell ref="F44:F46"/>
    <mergeCell ref="G44:G46"/>
    <mergeCell ref="J38:K38"/>
    <mergeCell ref="A42:C42"/>
    <mergeCell ref="G31:G33"/>
    <mergeCell ref="H31:I31"/>
    <mergeCell ref="J31:J33"/>
    <mergeCell ref="K31:K33"/>
    <mergeCell ref="B32:B33"/>
    <mergeCell ref="C32:C33"/>
    <mergeCell ref="H32:H33"/>
    <mergeCell ref="I32:I33"/>
    <mergeCell ref="F31:F33"/>
    <mergeCell ref="A29:C29"/>
    <mergeCell ref="A31:A33"/>
    <mergeCell ref="B31:C31"/>
    <mergeCell ref="D31:D33"/>
    <mergeCell ref="E31:E33"/>
    <mergeCell ref="B25:E25"/>
    <mergeCell ref="A26:G26"/>
    <mergeCell ref="A27:G27"/>
    <mergeCell ref="J27:K27"/>
    <mergeCell ref="G21:G23"/>
    <mergeCell ref="H21:I21"/>
    <mergeCell ref="J21:J23"/>
    <mergeCell ref="K21:K23"/>
    <mergeCell ref="B22:B23"/>
    <mergeCell ref="C22:C23"/>
    <mergeCell ref="H22:H23"/>
    <mergeCell ref="I22:I23"/>
    <mergeCell ref="A21:A23"/>
    <mergeCell ref="B21:C21"/>
    <mergeCell ref="D21:D23"/>
    <mergeCell ref="E21:E23"/>
    <mergeCell ref="F21:F23"/>
    <mergeCell ref="H9:I9"/>
    <mergeCell ref="J9:J11"/>
    <mergeCell ref="K9:K11"/>
    <mergeCell ref="B10:B11"/>
    <mergeCell ref="C10:C11"/>
    <mergeCell ref="H10:H11"/>
    <mergeCell ref="I10:I11"/>
    <mergeCell ref="B15:E15"/>
    <mergeCell ref="A16:G16"/>
    <mergeCell ref="A17:G17"/>
    <mergeCell ref="J17:K17"/>
    <mergeCell ref="A19:C19"/>
    <mergeCell ref="A1:K1"/>
    <mergeCell ref="A2:K2"/>
    <mergeCell ref="A4:K4"/>
    <mergeCell ref="A7:C7"/>
    <mergeCell ref="A9:A11"/>
    <mergeCell ref="B9:C9"/>
    <mergeCell ref="D9:D11"/>
    <mergeCell ref="E9:E11"/>
    <mergeCell ref="F9:F11"/>
    <mergeCell ref="G9:G11"/>
  </mergeCells>
  <pageMargins left="0.23622047244094491" right="0.23622047244094491" top="0.74803149606299213" bottom="0.74803149606299213" header="0.31496062992125984" footer="0.31496062992125984"/>
  <pageSetup scale="90" orientation="landscape" r:id="rId1"/>
  <rowBreaks count="1" manualBreakCount="1">
    <brk id="17" max="1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70" workbookViewId="0">
      <selection activeCell="B71" sqref="A71:I86"/>
    </sheetView>
  </sheetViews>
  <sheetFormatPr baseColWidth="10" defaultRowHeight="14.4" x14ac:dyDescent="0.3"/>
  <cols>
    <col min="1" max="1" width="5.109375" customWidth="1"/>
    <col min="2" max="2" width="16.88671875" customWidth="1"/>
    <col min="3" max="3" width="24.6640625" customWidth="1"/>
    <col min="4" max="4" width="16" customWidth="1"/>
    <col min="6" max="6" width="7.6640625" customWidth="1"/>
    <col min="7" max="7" width="13.44140625" customWidth="1"/>
    <col min="8" max="8" width="9.109375" customWidth="1"/>
    <col min="9" max="9" width="10.109375" customWidth="1"/>
    <col min="10" max="10" width="12.5546875" customWidth="1"/>
    <col min="11" max="11" width="14.44140625" customWidth="1"/>
  </cols>
  <sheetData>
    <row r="1" spans="1:11" ht="16.8" x14ac:dyDescent="0.3">
      <c r="A1" s="379" t="s">
        <v>10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16.8" x14ac:dyDescent="0.3">
      <c r="A2" s="379" t="s">
        <v>37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x14ac:dyDescent="0.3">
      <c r="A3" s="148"/>
      <c r="B3" s="148"/>
      <c r="C3" s="148"/>
      <c r="D3" s="148"/>
      <c r="E3" s="148"/>
      <c r="F3" s="148"/>
      <c r="G3" s="148"/>
      <c r="H3" s="148"/>
      <c r="I3" s="148"/>
    </row>
    <row r="4" spans="1:11" ht="16.8" x14ac:dyDescent="0.3">
      <c r="A4" s="353" t="s">
        <v>108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</row>
    <row r="5" spans="1:11" ht="16.8" x14ac:dyDescent="0.3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1" ht="16.8" x14ac:dyDescent="0.3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 ht="16.8" x14ac:dyDescent="0.3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11" ht="16.8" x14ac:dyDescent="0.3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x14ac:dyDescent="0.3">
      <c r="A9" s="331" t="s">
        <v>52</v>
      </c>
      <c r="B9" s="369"/>
      <c r="C9" s="369"/>
      <c r="D9" s="7"/>
      <c r="E9" s="7"/>
      <c r="F9" s="7"/>
      <c r="G9" s="7"/>
      <c r="H9" s="27"/>
      <c r="I9" s="27"/>
      <c r="J9" s="28"/>
      <c r="K9" s="29"/>
    </row>
    <row r="10" spans="1:11" ht="15" thickBot="1" x14ac:dyDescent="0.35">
      <c r="A10" s="144"/>
      <c r="B10" s="147"/>
      <c r="C10" s="147"/>
      <c r="D10" s="7"/>
      <c r="E10" s="7"/>
      <c r="F10" s="7"/>
      <c r="G10" s="7"/>
      <c r="H10" s="27"/>
      <c r="I10" s="27"/>
      <c r="J10" s="28"/>
      <c r="K10" s="29"/>
    </row>
    <row r="11" spans="1:11" ht="15" thickBot="1" x14ac:dyDescent="0.35">
      <c r="A11" s="380" t="s">
        <v>0</v>
      </c>
      <c r="B11" s="383" t="s">
        <v>33</v>
      </c>
      <c r="C11" s="384"/>
      <c r="D11" s="385" t="s">
        <v>1</v>
      </c>
      <c r="E11" s="385" t="s">
        <v>14</v>
      </c>
      <c r="F11" s="385" t="s">
        <v>21</v>
      </c>
      <c r="G11" s="380" t="s">
        <v>2</v>
      </c>
      <c r="H11" s="391" t="s">
        <v>6</v>
      </c>
      <c r="I11" s="392"/>
      <c r="J11" s="393" t="s">
        <v>17</v>
      </c>
      <c r="K11" s="393" t="s">
        <v>18</v>
      </c>
    </row>
    <row r="12" spans="1:11" x14ac:dyDescent="0.3">
      <c r="A12" s="381"/>
      <c r="B12" s="380" t="s">
        <v>3</v>
      </c>
      <c r="C12" s="380" t="s">
        <v>4</v>
      </c>
      <c r="D12" s="386"/>
      <c r="E12" s="386"/>
      <c r="F12" s="386"/>
      <c r="G12" s="389"/>
      <c r="H12" s="398" t="s">
        <v>5</v>
      </c>
      <c r="I12" s="398" t="s">
        <v>48</v>
      </c>
      <c r="J12" s="394"/>
      <c r="K12" s="396"/>
    </row>
    <row r="13" spans="1:11" ht="15" thickBot="1" x14ac:dyDescent="0.35">
      <c r="A13" s="382"/>
      <c r="B13" s="382"/>
      <c r="C13" s="382"/>
      <c r="D13" s="387"/>
      <c r="E13" s="387"/>
      <c r="F13" s="387"/>
      <c r="G13" s="390"/>
      <c r="H13" s="397"/>
      <c r="I13" s="399"/>
      <c r="J13" s="395"/>
      <c r="K13" s="397"/>
    </row>
    <row r="14" spans="1:11" ht="65.099999999999994" customHeight="1" thickBot="1" x14ac:dyDescent="0.35">
      <c r="A14" s="56">
        <v>1</v>
      </c>
      <c r="B14" s="63" t="s">
        <v>102</v>
      </c>
      <c r="C14" s="56" t="s">
        <v>41</v>
      </c>
      <c r="D14" s="63" t="s">
        <v>72</v>
      </c>
      <c r="E14" s="63" t="s">
        <v>110</v>
      </c>
      <c r="F14" s="56">
        <v>24</v>
      </c>
      <c r="G14" s="63" t="s">
        <v>111</v>
      </c>
      <c r="H14" s="56">
        <v>35</v>
      </c>
      <c r="I14" s="56">
        <v>6</v>
      </c>
      <c r="J14" s="72">
        <v>99120</v>
      </c>
      <c r="K14" s="72">
        <v>46600</v>
      </c>
    </row>
    <row r="15" spans="1:11" ht="65.099999999999994" customHeight="1" thickBot="1" x14ac:dyDescent="0.35">
      <c r="A15" s="56">
        <v>1</v>
      </c>
      <c r="B15" s="63" t="s">
        <v>131</v>
      </c>
      <c r="C15" s="56" t="s">
        <v>66</v>
      </c>
      <c r="D15" s="63" t="s">
        <v>72</v>
      </c>
      <c r="E15" s="63" t="s">
        <v>130</v>
      </c>
      <c r="F15" s="56">
        <v>24</v>
      </c>
      <c r="G15" s="63" t="s">
        <v>88</v>
      </c>
      <c r="H15" s="56">
        <v>33</v>
      </c>
      <c r="I15" s="56">
        <v>29</v>
      </c>
      <c r="J15" s="72">
        <v>66912</v>
      </c>
      <c r="K15" s="72">
        <v>50000</v>
      </c>
    </row>
    <row r="16" spans="1:11" ht="15" thickBot="1" x14ac:dyDescent="0.35">
      <c r="A16" s="49">
        <f>SUM(A14:A15)</f>
        <v>2</v>
      </c>
      <c r="B16" s="332" t="s">
        <v>9</v>
      </c>
      <c r="C16" s="333"/>
      <c r="D16" s="333"/>
      <c r="E16" s="334"/>
      <c r="F16" s="143">
        <f>SUM(F14:F15)</f>
        <v>48</v>
      </c>
      <c r="G16" s="142"/>
      <c r="H16" s="143">
        <f>SUM(H14:H15)</f>
        <v>68</v>
      </c>
      <c r="I16" s="143">
        <f>SUM(I14:I15)</f>
        <v>35</v>
      </c>
      <c r="J16" s="151">
        <f>SUM(J14:J15)</f>
        <v>166032</v>
      </c>
      <c r="K16" s="151">
        <f>SUM(K14:K15)</f>
        <v>96600</v>
      </c>
    </row>
    <row r="17" spans="1:11" ht="15" thickBot="1" x14ac:dyDescent="0.35">
      <c r="A17" s="327" t="s">
        <v>8</v>
      </c>
      <c r="B17" s="328"/>
      <c r="C17" s="328"/>
      <c r="D17" s="328"/>
      <c r="E17" s="328"/>
      <c r="F17" s="328"/>
      <c r="G17" s="328"/>
      <c r="H17" s="37"/>
      <c r="I17" s="25"/>
      <c r="J17" s="151" t="s">
        <v>11</v>
      </c>
      <c r="K17" s="151">
        <f>+K16*1.1</f>
        <v>106260.00000000001</v>
      </c>
    </row>
    <row r="18" spans="1:11" ht="15" thickBot="1" x14ac:dyDescent="0.35">
      <c r="A18" s="329" t="s">
        <v>24</v>
      </c>
      <c r="B18" s="330"/>
      <c r="C18" s="330"/>
      <c r="D18" s="330"/>
      <c r="E18" s="330"/>
      <c r="F18" s="330"/>
      <c r="G18" s="330"/>
      <c r="H18" s="26"/>
      <c r="I18" s="26"/>
      <c r="J18" s="388">
        <f>+J16+K17</f>
        <v>272292</v>
      </c>
      <c r="K18" s="328"/>
    </row>
    <row r="23" spans="1:11" x14ac:dyDescent="0.3">
      <c r="A23" s="331" t="s">
        <v>38</v>
      </c>
      <c r="B23" s="369"/>
      <c r="C23" s="369"/>
      <c r="D23" s="7"/>
      <c r="E23" s="7"/>
      <c r="F23" s="7"/>
      <c r="G23" s="7"/>
      <c r="H23" s="27"/>
      <c r="I23" s="27"/>
      <c r="J23" s="28"/>
      <c r="K23" s="29"/>
    </row>
    <row r="24" spans="1:11" ht="15" thickBot="1" x14ac:dyDescent="0.35">
      <c r="A24" s="144"/>
      <c r="B24" s="147"/>
      <c r="C24" s="147"/>
      <c r="D24" s="7"/>
      <c r="E24" s="7"/>
      <c r="F24" s="7"/>
      <c r="G24" s="7"/>
      <c r="H24" s="27"/>
      <c r="I24" s="27"/>
      <c r="J24" s="28"/>
      <c r="K24" s="29"/>
    </row>
    <row r="25" spans="1:11" ht="15" thickBot="1" x14ac:dyDescent="0.35">
      <c r="A25" s="380" t="s">
        <v>0</v>
      </c>
      <c r="B25" s="383" t="s">
        <v>33</v>
      </c>
      <c r="C25" s="384"/>
      <c r="D25" s="385" t="s">
        <v>1</v>
      </c>
      <c r="E25" s="385" t="s">
        <v>14</v>
      </c>
      <c r="F25" s="385" t="s">
        <v>21</v>
      </c>
      <c r="G25" s="380" t="s">
        <v>2</v>
      </c>
      <c r="H25" s="391" t="s">
        <v>6</v>
      </c>
      <c r="I25" s="392"/>
      <c r="J25" s="393" t="s">
        <v>17</v>
      </c>
      <c r="K25" s="393" t="s">
        <v>18</v>
      </c>
    </row>
    <row r="26" spans="1:11" x14ac:dyDescent="0.3">
      <c r="A26" s="381"/>
      <c r="B26" s="380" t="s">
        <v>3</v>
      </c>
      <c r="C26" s="380" t="s">
        <v>4</v>
      </c>
      <c r="D26" s="386"/>
      <c r="E26" s="386"/>
      <c r="F26" s="386"/>
      <c r="G26" s="389"/>
      <c r="H26" s="398" t="s">
        <v>5</v>
      </c>
      <c r="I26" s="398" t="s">
        <v>48</v>
      </c>
      <c r="J26" s="394"/>
      <c r="K26" s="396"/>
    </row>
    <row r="27" spans="1:11" ht="15" thickBot="1" x14ac:dyDescent="0.35">
      <c r="A27" s="382"/>
      <c r="B27" s="382"/>
      <c r="C27" s="382"/>
      <c r="D27" s="387"/>
      <c r="E27" s="387"/>
      <c r="F27" s="387"/>
      <c r="G27" s="390"/>
      <c r="H27" s="397"/>
      <c r="I27" s="399"/>
      <c r="J27" s="395"/>
      <c r="K27" s="397"/>
    </row>
    <row r="28" spans="1:11" ht="63.75" customHeight="1" thickBot="1" x14ac:dyDescent="0.35">
      <c r="A28" s="56">
        <v>1</v>
      </c>
      <c r="B28" s="41" t="s">
        <v>123</v>
      </c>
      <c r="C28" s="56" t="s">
        <v>77</v>
      </c>
      <c r="D28" s="56" t="s">
        <v>39</v>
      </c>
      <c r="E28" s="63" t="s">
        <v>110</v>
      </c>
      <c r="F28" s="56">
        <v>24</v>
      </c>
      <c r="G28" s="56" t="s">
        <v>28</v>
      </c>
      <c r="H28" s="56">
        <v>26</v>
      </c>
      <c r="I28" s="56">
        <v>51</v>
      </c>
      <c r="J28" s="59">
        <v>92482.5</v>
      </c>
      <c r="K28" s="59">
        <v>59800</v>
      </c>
    </row>
    <row r="29" spans="1:11" ht="62.25" customHeight="1" thickBot="1" x14ac:dyDescent="0.35">
      <c r="A29" s="56">
        <v>1</v>
      </c>
      <c r="B29" s="41" t="s">
        <v>122</v>
      </c>
      <c r="C29" s="56" t="s">
        <v>75</v>
      </c>
      <c r="D29" s="56" t="s">
        <v>39</v>
      </c>
      <c r="E29" s="63" t="s">
        <v>117</v>
      </c>
      <c r="F29" s="56">
        <v>24</v>
      </c>
      <c r="G29" s="56" t="s">
        <v>78</v>
      </c>
      <c r="H29" s="56">
        <v>5</v>
      </c>
      <c r="I29" s="56">
        <v>23</v>
      </c>
      <c r="J29" s="59">
        <v>65560.800000000003</v>
      </c>
      <c r="K29" s="59">
        <v>43400</v>
      </c>
    </row>
    <row r="30" spans="1:11" ht="64.5" customHeight="1" thickBot="1" x14ac:dyDescent="0.35">
      <c r="A30" s="56">
        <v>1</v>
      </c>
      <c r="B30" s="41" t="s">
        <v>124</v>
      </c>
      <c r="C30" s="133" t="s">
        <v>89</v>
      </c>
      <c r="D30" s="56" t="s">
        <v>39</v>
      </c>
      <c r="E30" s="63" t="s">
        <v>125</v>
      </c>
      <c r="F30" s="56">
        <v>24</v>
      </c>
      <c r="G30" s="56" t="s">
        <v>68</v>
      </c>
      <c r="H30" s="56">
        <v>41</v>
      </c>
      <c r="I30" s="56">
        <v>4</v>
      </c>
      <c r="J30" s="59">
        <v>63720</v>
      </c>
      <c r="K30" s="59">
        <v>56800</v>
      </c>
    </row>
    <row r="31" spans="1:11" ht="15" thickBot="1" x14ac:dyDescent="0.35">
      <c r="A31" s="111">
        <f>SUM(A28:A30)</f>
        <v>3</v>
      </c>
      <c r="B31" s="402" t="s">
        <v>9</v>
      </c>
      <c r="C31" s="403"/>
      <c r="D31" s="403"/>
      <c r="E31" s="404"/>
      <c r="F31" s="86">
        <f>SUM(F28:F30)</f>
        <v>72</v>
      </c>
      <c r="G31" s="134"/>
      <c r="H31" s="86">
        <f>SUM(H28:H30)</f>
        <v>72</v>
      </c>
      <c r="I31" s="86">
        <f>SUM(I28:I30)</f>
        <v>78</v>
      </c>
      <c r="J31" s="153">
        <f>SUM(J28:J30)</f>
        <v>221763.3</v>
      </c>
      <c r="K31" s="153">
        <f>SUM(K28:K30)</f>
        <v>160000</v>
      </c>
    </row>
    <row r="32" spans="1:11" ht="15" thickBot="1" x14ac:dyDescent="0.35">
      <c r="A32" s="405" t="s">
        <v>8</v>
      </c>
      <c r="B32" s="406"/>
      <c r="C32" s="406"/>
      <c r="D32" s="406"/>
      <c r="E32" s="406"/>
      <c r="F32" s="406"/>
      <c r="G32" s="406"/>
      <c r="H32" s="85"/>
      <c r="I32" s="112"/>
      <c r="J32" s="153" t="s">
        <v>11</v>
      </c>
      <c r="K32" s="153">
        <f>+K31*1.1</f>
        <v>176000</v>
      </c>
    </row>
    <row r="33" spans="1:11" ht="15" thickBot="1" x14ac:dyDescent="0.35">
      <c r="A33" s="407" t="s">
        <v>24</v>
      </c>
      <c r="B33" s="408"/>
      <c r="C33" s="408"/>
      <c r="D33" s="408"/>
      <c r="E33" s="408"/>
      <c r="F33" s="408"/>
      <c r="G33" s="408"/>
      <c r="H33" s="113"/>
      <c r="I33" s="113"/>
      <c r="J33" s="409">
        <f>+J31+K32</f>
        <v>397763.3</v>
      </c>
      <c r="K33" s="406"/>
    </row>
    <row r="34" spans="1:11" x14ac:dyDescent="0.3">
      <c r="A34" s="73"/>
      <c r="B34" s="74"/>
      <c r="C34" s="74"/>
      <c r="D34" s="74"/>
      <c r="E34" s="74"/>
      <c r="F34" s="74"/>
      <c r="G34" s="74"/>
      <c r="H34" s="75"/>
      <c r="I34" s="75"/>
      <c r="J34" s="76"/>
      <c r="K34" s="77"/>
    </row>
    <row r="35" spans="1:11" x14ac:dyDescent="0.3">
      <c r="A35" s="331" t="s">
        <v>45</v>
      </c>
      <c r="B35" s="369"/>
      <c r="C35" s="369"/>
      <c r="D35" s="7"/>
      <c r="E35" s="7"/>
      <c r="F35" s="7"/>
      <c r="G35" s="7"/>
      <c r="H35" s="27"/>
      <c r="I35" s="27"/>
      <c r="J35" s="28"/>
      <c r="K35" s="29"/>
    </row>
    <row r="36" spans="1:11" ht="15" thickBot="1" x14ac:dyDescent="0.35">
      <c r="A36" s="144"/>
      <c r="B36" s="147"/>
      <c r="C36" s="147"/>
      <c r="D36" s="7"/>
      <c r="E36" s="7"/>
      <c r="F36" s="7"/>
      <c r="G36" s="7"/>
      <c r="H36" s="27"/>
      <c r="I36" s="27"/>
      <c r="J36" s="28"/>
      <c r="K36" s="29"/>
    </row>
    <row r="37" spans="1:11" ht="15" thickBot="1" x14ac:dyDescent="0.35">
      <c r="A37" s="380" t="s">
        <v>0</v>
      </c>
      <c r="B37" s="383" t="s">
        <v>33</v>
      </c>
      <c r="C37" s="384"/>
      <c r="D37" s="385" t="s">
        <v>1</v>
      </c>
      <c r="E37" s="385" t="s">
        <v>14</v>
      </c>
      <c r="F37" s="385" t="s">
        <v>21</v>
      </c>
      <c r="G37" s="380" t="s">
        <v>2</v>
      </c>
      <c r="H37" s="391" t="s">
        <v>6</v>
      </c>
      <c r="I37" s="392"/>
      <c r="J37" s="393" t="s">
        <v>17</v>
      </c>
      <c r="K37" s="393" t="s">
        <v>18</v>
      </c>
    </row>
    <row r="38" spans="1:11" x14ac:dyDescent="0.3">
      <c r="A38" s="381"/>
      <c r="B38" s="380" t="s">
        <v>3</v>
      </c>
      <c r="C38" s="380" t="s">
        <v>4</v>
      </c>
      <c r="D38" s="386"/>
      <c r="E38" s="386"/>
      <c r="F38" s="386"/>
      <c r="G38" s="389"/>
      <c r="H38" s="398" t="s">
        <v>5</v>
      </c>
      <c r="I38" s="398" t="s">
        <v>48</v>
      </c>
      <c r="J38" s="394"/>
      <c r="K38" s="396"/>
    </row>
    <row r="39" spans="1:11" ht="15" thickBot="1" x14ac:dyDescent="0.35">
      <c r="A39" s="382"/>
      <c r="B39" s="382"/>
      <c r="C39" s="382"/>
      <c r="D39" s="387"/>
      <c r="E39" s="387"/>
      <c r="F39" s="387"/>
      <c r="G39" s="390"/>
      <c r="H39" s="397"/>
      <c r="I39" s="399"/>
      <c r="J39" s="395"/>
      <c r="K39" s="397"/>
    </row>
    <row r="40" spans="1:11" ht="62.25" customHeight="1" thickBot="1" x14ac:dyDescent="0.35">
      <c r="A40" s="41">
        <v>1</v>
      </c>
      <c r="B40" s="63" t="s">
        <v>113</v>
      </c>
      <c r="C40" s="56" t="s">
        <v>75</v>
      </c>
      <c r="D40" s="63" t="s">
        <v>30</v>
      </c>
      <c r="E40" s="63" t="s">
        <v>112</v>
      </c>
      <c r="F40" s="63">
        <v>16</v>
      </c>
      <c r="G40" s="63" t="s">
        <v>46</v>
      </c>
      <c r="H40" s="63">
        <v>8</v>
      </c>
      <c r="I40" s="63">
        <v>45</v>
      </c>
      <c r="J40" s="72">
        <v>42185</v>
      </c>
      <c r="K40" s="72">
        <v>42000</v>
      </c>
    </row>
    <row r="41" spans="1:11" ht="65.099999999999994" customHeight="1" thickBot="1" x14ac:dyDescent="0.35">
      <c r="A41" s="63">
        <v>1</v>
      </c>
      <c r="B41" s="63" t="s">
        <v>114</v>
      </c>
      <c r="C41" s="56" t="s">
        <v>41</v>
      </c>
      <c r="D41" s="63" t="s">
        <v>30</v>
      </c>
      <c r="E41" s="63" t="s">
        <v>121</v>
      </c>
      <c r="F41" s="63">
        <v>24</v>
      </c>
      <c r="G41" s="63" t="s">
        <v>47</v>
      </c>
      <c r="H41" s="63">
        <v>11</v>
      </c>
      <c r="I41" s="63">
        <v>33</v>
      </c>
      <c r="J41" s="72">
        <v>43188</v>
      </c>
      <c r="K41" s="72">
        <v>57600</v>
      </c>
    </row>
    <row r="42" spans="1:11" ht="65.099999999999994" customHeight="1" thickBot="1" x14ac:dyDescent="0.35">
      <c r="A42" s="63">
        <v>1</v>
      </c>
      <c r="B42" s="63" t="s">
        <v>126</v>
      </c>
      <c r="C42" s="137" t="s">
        <v>98</v>
      </c>
      <c r="D42" s="63" t="s">
        <v>30</v>
      </c>
      <c r="E42" s="63" t="s">
        <v>127</v>
      </c>
      <c r="F42" s="63">
        <v>48</v>
      </c>
      <c r="G42" s="63" t="s">
        <v>86</v>
      </c>
      <c r="H42" s="63">
        <v>13</v>
      </c>
      <c r="I42" s="63">
        <v>12</v>
      </c>
      <c r="J42" s="72">
        <f>49560*2</f>
        <v>99120</v>
      </c>
      <c r="K42" s="72">
        <f>42400+56000</f>
        <v>98400</v>
      </c>
    </row>
    <row r="43" spans="1:11" ht="15" thickBot="1" x14ac:dyDescent="0.35">
      <c r="A43" s="49">
        <f>SUM(A40:A42)</f>
        <v>3</v>
      </c>
      <c r="B43" s="332" t="s">
        <v>9</v>
      </c>
      <c r="C43" s="333"/>
      <c r="D43" s="333"/>
      <c r="E43" s="334"/>
      <c r="F43" s="143">
        <f>SUM(F40:F42)</f>
        <v>88</v>
      </c>
      <c r="G43" s="142"/>
      <c r="H43" s="161">
        <f>SUM(H40:H42)</f>
        <v>32</v>
      </c>
      <c r="I43" s="161">
        <f>SUM(I40:I42)</f>
        <v>90</v>
      </c>
      <c r="J43" s="151">
        <f>SUM(J40:J42)</f>
        <v>184493</v>
      </c>
      <c r="K43" s="162">
        <f>SUM(K40:K42)</f>
        <v>198000</v>
      </c>
    </row>
    <row r="44" spans="1:11" ht="15" thickBot="1" x14ac:dyDescent="0.35">
      <c r="A44" s="327" t="s">
        <v>8</v>
      </c>
      <c r="B44" s="328"/>
      <c r="C44" s="328"/>
      <c r="D44" s="328"/>
      <c r="E44" s="328"/>
      <c r="F44" s="328"/>
      <c r="G44" s="328"/>
      <c r="H44" s="37"/>
      <c r="I44" s="25"/>
      <c r="J44" s="151" t="s">
        <v>11</v>
      </c>
      <c r="K44" s="151">
        <f>+K43*1.1</f>
        <v>217800.00000000003</v>
      </c>
    </row>
    <row r="45" spans="1:11" ht="15" thickBot="1" x14ac:dyDescent="0.35">
      <c r="A45" s="329" t="s">
        <v>24</v>
      </c>
      <c r="B45" s="330"/>
      <c r="C45" s="330"/>
      <c r="D45" s="330"/>
      <c r="E45" s="330"/>
      <c r="F45" s="330"/>
      <c r="G45" s="330"/>
      <c r="H45" s="26"/>
      <c r="I45" s="26"/>
      <c r="J45" s="388">
        <f>+K44+J43</f>
        <v>402293</v>
      </c>
      <c r="K45" s="328"/>
    </row>
    <row r="46" spans="1:11" x14ac:dyDescent="0.3">
      <c r="A46" s="73"/>
      <c r="B46" s="74"/>
      <c r="C46" s="74"/>
      <c r="D46" s="74"/>
      <c r="E46" s="74"/>
      <c r="F46" s="74"/>
      <c r="G46" s="74"/>
      <c r="H46" s="75"/>
      <c r="I46" s="75"/>
      <c r="J46" s="76"/>
      <c r="K46" s="77"/>
    </row>
    <row r="47" spans="1:11" x14ac:dyDescent="0.3">
      <c r="A47" s="331" t="s">
        <v>40</v>
      </c>
      <c r="B47" s="369"/>
      <c r="C47" s="369"/>
      <c r="D47" s="7"/>
      <c r="E47" s="7"/>
      <c r="F47" s="7"/>
      <c r="G47" s="7"/>
      <c r="H47" s="27"/>
      <c r="I47" s="27"/>
      <c r="J47" s="28"/>
      <c r="K47" s="29"/>
    </row>
    <row r="48" spans="1:11" ht="15" thickBot="1" x14ac:dyDescent="0.35">
      <c r="A48" s="144"/>
      <c r="B48" s="147"/>
      <c r="C48" s="147"/>
      <c r="D48" s="7"/>
      <c r="E48" s="7"/>
      <c r="F48" s="7"/>
      <c r="G48" s="7"/>
      <c r="H48" s="27"/>
      <c r="I48" s="27"/>
      <c r="J48" s="28"/>
      <c r="K48" s="29"/>
    </row>
    <row r="49" spans="1:11" ht="15" thickBot="1" x14ac:dyDescent="0.35">
      <c r="A49" s="380" t="s">
        <v>0</v>
      </c>
      <c r="B49" s="383" t="s">
        <v>33</v>
      </c>
      <c r="C49" s="384"/>
      <c r="D49" s="385" t="s">
        <v>1</v>
      </c>
      <c r="E49" s="385" t="s">
        <v>14</v>
      </c>
      <c r="F49" s="385" t="s">
        <v>21</v>
      </c>
      <c r="G49" s="380" t="s">
        <v>2</v>
      </c>
      <c r="H49" s="391" t="s">
        <v>6</v>
      </c>
      <c r="I49" s="392"/>
      <c r="J49" s="393" t="s">
        <v>17</v>
      </c>
      <c r="K49" s="393" t="s">
        <v>18</v>
      </c>
    </row>
    <row r="50" spans="1:11" x14ac:dyDescent="0.3">
      <c r="A50" s="381"/>
      <c r="B50" s="380" t="s">
        <v>3</v>
      </c>
      <c r="C50" s="380" t="s">
        <v>4</v>
      </c>
      <c r="D50" s="386"/>
      <c r="E50" s="386"/>
      <c r="F50" s="386"/>
      <c r="G50" s="389"/>
      <c r="H50" s="398" t="s">
        <v>5</v>
      </c>
      <c r="I50" s="398" t="s">
        <v>48</v>
      </c>
      <c r="J50" s="394"/>
      <c r="K50" s="396"/>
    </row>
    <row r="51" spans="1:11" ht="15" thickBot="1" x14ac:dyDescent="0.35">
      <c r="A51" s="382"/>
      <c r="B51" s="382"/>
      <c r="C51" s="382"/>
      <c r="D51" s="387"/>
      <c r="E51" s="387"/>
      <c r="F51" s="387"/>
      <c r="G51" s="390"/>
      <c r="H51" s="397"/>
      <c r="I51" s="399"/>
      <c r="J51" s="395"/>
      <c r="K51" s="397"/>
    </row>
    <row r="52" spans="1:11" ht="55.8" thickBot="1" x14ac:dyDescent="0.35">
      <c r="A52" s="56">
        <v>1</v>
      </c>
      <c r="B52" s="63" t="s">
        <v>107</v>
      </c>
      <c r="C52" s="58" t="s">
        <v>109</v>
      </c>
      <c r="D52" s="56" t="s">
        <v>42</v>
      </c>
      <c r="E52" s="56" t="s">
        <v>118</v>
      </c>
      <c r="F52" s="56">
        <v>16</v>
      </c>
      <c r="G52" s="56" t="s">
        <v>119</v>
      </c>
      <c r="H52" s="56">
        <v>6</v>
      </c>
      <c r="I52" s="56">
        <v>28</v>
      </c>
      <c r="J52" s="59">
        <v>26845</v>
      </c>
      <c r="K52" s="59">
        <v>33200</v>
      </c>
    </row>
    <row r="53" spans="1:11" ht="15" thickBot="1" x14ac:dyDescent="0.35">
      <c r="A53" s="111">
        <f>SUM(A52:A52)</f>
        <v>1</v>
      </c>
      <c r="B53" s="402" t="s">
        <v>9</v>
      </c>
      <c r="C53" s="403"/>
      <c r="D53" s="403"/>
      <c r="E53" s="404"/>
      <c r="F53" s="86">
        <f>SUM(F52:F52)</f>
        <v>16</v>
      </c>
      <c r="G53" s="134"/>
      <c r="H53" s="86">
        <f>SUM(H52:H52)</f>
        <v>6</v>
      </c>
      <c r="I53" s="86">
        <f>SUM(I52:I52)</f>
        <v>28</v>
      </c>
      <c r="J53" s="153">
        <f>SUM(J52:J52)</f>
        <v>26845</v>
      </c>
      <c r="K53" s="153">
        <f>SUM(K52:K52)</f>
        <v>33200</v>
      </c>
    </row>
    <row r="54" spans="1:11" ht="15" thickBot="1" x14ac:dyDescent="0.35">
      <c r="A54" s="405" t="s">
        <v>8</v>
      </c>
      <c r="B54" s="406"/>
      <c r="C54" s="406"/>
      <c r="D54" s="406"/>
      <c r="E54" s="406"/>
      <c r="F54" s="406"/>
      <c r="G54" s="406"/>
      <c r="H54" s="85"/>
      <c r="I54" s="112"/>
      <c r="J54" s="153" t="s">
        <v>11</v>
      </c>
      <c r="K54" s="153">
        <f>+K53*1.1</f>
        <v>36520</v>
      </c>
    </row>
    <row r="55" spans="1:11" ht="15" thickBot="1" x14ac:dyDescent="0.35">
      <c r="A55" s="407" t="s">
        <v>24</v>
      </c>
      <c r="B55" s="408"/>
      <c r="C55" s="408"/>
      <c r="D55" s="408"/>
      <c r="E55" s="408"/>
      <c r="F55" s="408"/>
      <c r="G55" s="408"/>
      <c r="H55" s="113"/>
      <c r="I55" s="113"/>
      <c r="J55" s="409">
        <f>+J53+K54</f>
        <v>63365</v>
      </c>
      <c r="K55" s="406"/>
    </row>
    <row r="56" spans="1:11" x14ac:dyDescent="0.3">
      <c r="A56" s="156"/>
      <c r="B56" s="157"/>
      <c r="C56" s="157"/>
      <c r="D56" s="157"/>
      <c r="E56" s="157"/>
      <c r="F56" s="157"/>
      <c r="G56" s="157"/>
      <c r="H56" s="158"/>
      <c r="I56" s="158"/>
      <c r="J56" s="159"/>
      <c r="K56" s="160"/>
    </row>
    <row r="57" spans="1:11" x14ac:dyDescent="0.3">
      <c r="A57" s="331" t="s">
        <v>73</v>
      </c>
      <c r="B57" s="369"/>
      <c r="C57" s="369"/>
      <c r="D57" s="7"/>
      <c r="E57" s="7"/>
      <c r="F57" s="7"/>
      <c r="G57" s="7"/>
      <c r="H57" s="27"/>
      <c r="I57" s="27"/>
      <c r="J57" s="28"/>
      <c r="K57" s="29"/>
    </row>
    <row r="58" spans="1:11" ht="15" thickBot="1" x14ac:dyDescent="0.35">
      <c r="A58" s="144"/>
      <c r="B58" s="147"/>
      <c r="C58" s="147"/>
      <c r="D58" s="7"/>
      <c r="E58" s="7"/>
      <c r="F58" s="7"/>
      <c r="G58" s="7"/>
      <c r="H58" s="27"/>
      <c r="I58" s="27"/>
      <c r="J58" s="28"/>
      <c r="K58" s="29"/>
    </row>
    <row r="59" spans="1:11" ht="15" thickBot="1" x14ac:dyDescent="0.35">
      <c r="A59" s="380" t="s">
        <v>0</v>
      </c>
      <c r="B59" s="383" t="s">
        <v>33</v>
      </c>
      <c r="C59" s="384"/>
      <c r="D59" s="385" t="s">
        <v>1</v>
      </c>
      <c r="E59" s="385" t="s">
        <v>14</v>
      </c>
      <c r="F59" s="385" t="s">
        <v>21</v>
      </c>
      <c r="G59" s="380" t="s">
        <v>2</v>
      </c>
      <c r="H59" s="391" t="s">
        <v>6</v>
      </c>
      <c r="I59" s="392"/>
      <c r="J59" s="393" t="s">
        <v>17</v>
      </c>
      <c r="K59" s="393" t="s">
        <v>18</v>
      </c>
    </row>
    <row r="60" spans="1:11" x14ac:dyDescent="0.3">
      <c r="A60" s="381"/>
      <c r="B60" s="380" t="s">
        <v>3</v>
      </c>
      <c r="C60" s="380" t="s">
        <v>4</v>
      </c>
      <c r="D60" s="386"/>
      <c r="E60" s="386"/>
      <c r="F60" s="386"/>
      <c r="G60" s="389"/>
      <c r="H60" s="398" t="s">
        <v>5</v>
      </c>
      <c r="I60" s="398" t="s">
        <v>48</v>
      </c>
      <c r="J60" s="394"/>
      <c r="K60" s="396"/>
    </row>
    <row r="61" spans="1:11" ht="15" thickBot="1" x14ac:dyDescent="0.35">
      <c r="A61" s="382"/>
      <c r="B61" s="382"/>
      <c r="C61" s="382"/>
      <c r="D61" s="387"/>
      <c r="E61" s="387"/>
      <c r="F61" s="387"/>
      <c r="G61" s="390"/>
      <c r="H61" s="397"/>
      <c r="I61" s="399"/>
      <c r="J61" s="395"/>
      <c r="K61" s="397"/>
    </row>
    <row r="62" spans="1:11" ht="69.75" customHeight="1" thickBot="1" x14ac:dyDescent="0.35">
      <c r="A62" s="56">
        <v>1</v>
      </c>
      <c r="B62" s="63" t="s">
        <v>107</v>
      </c>
      <c r="C62" s="58" t="s">
        <v>109</v>
      </c>
      <c r="D62" s="82" t="s">
        <v>80</v>
      </c>
      <c r="E62" s="78" t="s">
        <v>115</v>
      </c>
      <c r="F62" s="56">
        <v>22</v>
      </c>
      <c r="G62" s="63" t="s">
        <v>116</v>
      </c>
      <c r="H62" s="56">
        <v>13</v>
      </c>
      <c r="I62" s="56">
        <v>19</v>
      </c>
      <c r="J62" s="72">
        <v>41300</v>
      </c>
      <c r="K62" s="72">
        <v>30000</v>
      </c>
    </row>
    <row r="63" spans="1:11" ht="93.75" customHeight="1" thickBot="1" x14ac:dyDescent="0.35">
      <c r="A63" s="56">
        <v>1</v>
      </c>
      <c r="B63" s="63" t="s">
        <v>120</v>
      </c>
      <c r="C63" s="63" t="s">
        <v>43</v>
      </c>
      <c r="D63" s="63" t="s">
        <v>74</v>
      </c>
      <c r="E63" s="78" t="s">
        <v>117</v>
      </c>
      <c r="F63" s="56">
        <v>27</v>
      </c>
      <c r="G63" s="63" t="s">
        <v>71</v>
      </c>
      <c r="H63" s="56">
        <v>11</v>
      </c>
      <c r="I63" s="56">
        <v>20</v>
      </c>
      <c r="J63" s="72">
        <f>37669.14+20532</f>
        <v>58201.14</v>
      </c>
      <c r="K63" s="72">
        <v>94900</v>
      </c>
    </row>
    <row r="64" spans="1:11" ht="65.099999999999994" customHeight="1" thickBot="1" x14ac:dyDescent="0.35">
      <c r="A64" s="56">
        <v>1</v>
      </c>
      <c r="B64" s="56" t="s">
        <v>100</v>
      </c>
      <c r="C64" s="56" t="s">
        <v>34</v>
      </c>
      <c r="D64" s="82" t="s">
        <v>80</v>
      </c>
      <c r="E64" s="78" t="s">
        <v>128</v>
      </c>
      <c r="F64" s="56">
        <v>24</v>
      </c>
      <c r="G64" s="63" t="s">
        <v>54</v>
      </c>
      <c r="H64" s="56">
        <v>16</v>
      </c>
      <c r="I64" s="56">
        <v>16</v>
      </c>
      <c r="J64" s="72">
        <v>60888</v>
      </c>
      <c r="K64" s="72">
        <v>46075</v>
      </c>
    </row>
    <row r="65" spans="1:11" ht="65.099999999999994" customHeight="1" thickBot="1" x14ac:dyDescent="0.35">
      <c r="A65" s="56">
        <v>1</v>
      </c>
      <c r="B65" s="56" t="s">
        <v>100</v>
      </c>
      <c r="C65" s="56" t="s">
        <v>34</v>
      </c>
      <c r="D65" s="82" t="s">
        <v>80</v>
      </c>
      <c r="E65" s="78" t="s">
        <v>129</v>
      </c>
      <c r="F65" s="56">
        <v>24</v>
      </c>
      <c r="G65" s="63" t="s">
        <v>55</v>
      </c>
      <c r="H65" s="56">
        <v>17</v>
      </c>
      <c r="I65" s="56">
        <v>9</v>
      </c>
      <c r="J65" s="72">
        <v>94164</v>
      </c>
      <c r="K65" s="72">
        <v>41825</v>
      </c>
    </row>
    <row r="66" spans="1:11" ht="15" thickBot="1" x14ac:dyDescent="0.35">
      <c r="A66" s="49">
        <f>SUM(A62:A65)</f>
        <v>4</v>
      </c>
      <c r="B66" s="332"/>
      <c r="C66" s="333"/>
      <c r="D66" s="333"/>
      <c r="E66" s="334"/>
      <c r="F66" s="143">
        <f>SUM(F62:F65)</f>
        <v>97</v>
      </c>
      <c r="G66" s="142"/>
      <c r="H66" s="143">
        <f>SUM(H62:H65)</f>
        <v>57</v>
      </c>
      <c r="I66" s="143">
        <f>SUM(I62:I65)</f>
        <v>64</v>
      </c>
      <c r="J66" s="151">
        <f>SUM(J62:J65)</f>
        <v>254553.14</v>
      </c>
      <c r="K66" s="151">
        <f>SUM(K62:K65)</f>
        <v>212800</v>
      </c>
    </row>
    <row r="67" spans="1:11" ht="15" thickBot="1" x14ac:dyDescent="0.35">
      <c r="A67" s="327" t="s">
        <v>8</v>
      </c>
      <c r="B67" s="328"/>
      <c r="C67" s="328"/>
      <c r="D67" s="328"/>
      <c r="E67" s="328"/>
      <c r="F67" s="328"/>
      <c r="G67" s="328"/>
      <c r="H67" s="37"/>
      <c r="I67" s="25"/>
      <c r="J67" s="151" t="s">
        <v>11</v>
      </c>
      <c r="K67" s="151">
        <f>+K66*1.1</f>
        <v>234080.00000000003</v>
      </c>
    </row>
    <row r="68" spans="1:11" ht="15" thickBot="1" x14ac:dyDescent="0.35">
      <c r="A68" s="329" t="s">
        <v>24</v>
      </c>
      <c r="B68" s="330"/>
      <c r="C68" s="330"/>
      <c r="D68" s="330"/>
      <c r="E68" s="330"/>
      <c r="F68" s="330"/>
      <c r="G68" s="330"/>
      <c r="H68" s="26"/>
      <c r="I68" s="26"/>
      <c r="J68" s="388">
        <f>+J66+K67</f>
        <v>488633.14</v>
      </c>
      <c r="K68" s="328"/>
    </row>
    <row r="71" spans="1:11" x14ac:dyDescent="0.3">
      <c r="B71" s="342" t="s">
        <v>19</v>
      </c>
      <c r="C71" s="342"/>
      <c r="D71" s="146"/>
      <c r="E71" s="146"/>
      <c r="F71" s="60"/>
      <c r="G71" s="60"/>
    </row>
    <row r="72" spans="1:11" x14ac:dyDescent="0.3">
      <c r="A72" s="411"/>
      <c r="B72" s="411"/>
      <c r="C72" s="127"/>
      <c r="D72" s="128"/>
      <c r="E72" s="128"/>
      <c r="F72" s="129"/>
      <c r="G72" s="129"/>
      <c r="H72" s="130"/>
      <c r="I72" s="130"/>
      <c r="J72" s="130"/>
    </row>
    <row r="73" spans="1:11" x14ac:dyDescent="0.3">
      <c r="A73" s="411"/>
      <c r="B73" s="411"/>
      <c r="C73" s="127"/>
      <c r="D73" s="128"/>
      <c r="E73" s="128"/>
      <c r="F73" s="129"/>
      <c r="G73" s="129"/>
      <c r="H73" s="130"/>
      <c r="I73" s="130"/>
      <c r="J73" s="130"/>
    </row>
    <row r="74" spans="1:11" x14ac:dyDescent="0.3">
      <c r="A74" s="410" t="s">
        <v>36</v>
      </c>
      <c r="B74" s="410"/>
      <c r="C74" s="154">
        <f>+A16+A31+A43+A53+A66</f>
        <v>13</v>
      </c>
      <c r="D74" s="130"/>
      <c r="E74" s="412" t="s">
        <v>25</v>
      </c>
      <c r="F74" s="412"/>
      <c r="G74" s="412"/>
      <c r="H74" s="400">
        <f>+J16+J31+J43+J53+J66</f>
        <v>853686.44000000006</v>
      </c>
      <c r="I74" s="400"/>
      <c r="J74" s="130"/>
    </row>
    <row r="75" spans="1:11" x14ac:dyDescent="0.3">
      <c r="A75" s="154" t="s">
        <v>50</v>
      </c>
      <c r="B75" s="154"/>
      <c r="C75" s="154">
        <f>+F16+F31+F43+F53+F66</f>
        <v>321</v>
      </c>
      <c r="D75" s="130"/>
      <c r="E75" s="152" t="s">
        <v>26</v>
      </c>
      <c r="F75" s="138"/>
      <c r="G75" s="139"/>
      <c r="H75" s="400">
        <f>+K17+K32+K44+K54+K67</f>
        <v>770660</v>
      </c>
      <c r="I75" s="400"/>
      <c r="J75" s="130"/>
    </row>
    <row r="76" spans="1:11" x14ac:dyDescent="0.3">
      <c r="A76" s="154" t="s">
        <v>7</v>
      </c>
      <c r="B76" s="154"/>
      <c r="C76" s="154">
        <f>+H16+H31+H43+H53+H66</f>
        <v>235</v>
      </c>
      <c r="D76" s="130"/>
      <c r="E76" s="130"/>
      <c r="F76" s="130"/>
      <c r="G76" s="131"/>
      <c r="H76" s="132"/>
      <c r="I76" s="130"/>
      <c r="J76" s="130"/>
    </row>
    <row r="77" spans="1:11" x14ac:dyDescent="0.3">
      <c r="A77" s="413" t="s">
        <v>49</v>
      </c>
      <c r="B77" s="413"/>
      <c r="C77" s="154">
        <f>+I16+I31+I43+I53+I66</f>
        <v>295</v>
      </c>
      <c r="D77" s="130"/>
      <c r="E77" s="414" t="s">
        <v>99</v>
      </c>
      <c r="F77" s="414"/>
      <c r="G77" s="414"/>
      <c r="H77" s="400">
        <f>+H74+H75</f>
        <v>1624346.44</v>
      </c>
      <c r="I77" s="401"/>
      <c r="J77" s="130"/>
    </row>
    <row r="78" spans="1:11" x14ac:dyDescent="0.3">
      <c r="A78" s="413"/>
      <c r="B78" s="413"/>
      <c r="C78" s="152"/>
      <c r="D78" s="128"/>
      <c r="E78" s="128"/>
      <c r="F78" s="128"/>
      <c r="G78" s="128"/>
      <c r="H78" s="128"/>
      <c r="I78" s="130"/>
      <c r="J78" s="130"/>
    </row>
    <row r="79" spans="1:11" x14ac:dyDescent="0.3">
      <c r="A79" s="410" t="s">
        <v>44</v>
      </c>
      <c r="B79" s="410"/>
      <c r="C79" s="154">
        <f>+C76+C77</f>
        <v>530</v>
      </c>
      <c r="D79" s="130"/>
      <c r="E79" s="130"/>
      <c r="F79" s="130"/>
      <c r="G79" s="130"/>
      <c r="H79" s="130"/>
      <c r="I79" s="130"/>
      <c r="J79" s="130"/>
    </row>
    <row r="80" spans="1:11" x14ac:dyDescent="0.3">
      <c r="A80" s="154"/>
      <c r="B80" s="154"/>
      <c r="C80" s="154"/>
      <c r="D80" s="130"/>
      <c r="E80" s="130"/>
      <c r="F80" s="130"/>
      <c r="G80" s="130"/>
      <c r="H80" s="130"/>
      <c r="I80" s="130"/>
      <c r="J80" s="130"/>
    </row>
    <row r="81" spans="1:10" x14ac:dyDescent="0.3">
      <c r="A81" s="154"/>
      <c r="B81" s="154"/>
      <c r="C81" s="154"/>
      <c r="D81" s="130"/>
      <c r="E81" s="130"/>
      <c r="F81" s="130"/>
      <c r="G81" s="130"/>
      <c r="H81" s="130"/>
      <c r="I81" s="130"/>
      <c r="J81" s="130"/>
    </row>
    <row r="83" spans="1:10" x14ac:dyDescent="0.3">
      <c r="A83" s="2"/>
      <c r="B83" s="2"/>
      <c r="C83" s="150" t="s">
        <v>35</v>
      </c>
      <c r="D83" s="2"/>
      <c r="E83" s="2"/>
      <c r="F83" s="2"/>
      <c r="G83" s="2"/>
      <c r="H83" s="2"/>
      <c r="I83" s="2"/>
      <c r="J83" s="2"/>
    </row>
    <row r="84" spans="1:10" x14ac:dyDescent="0.3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3">
      <c r="A85" s="2"/>
      <c r="B85" s="140" t="s">
        <v>29</v>
      </c>
      <c r="C85" s="154">
        <f>+C74</f>
        <v>13</v>
      </c>
      <c r="D85" s="154" t="s">
        <v>22</v>
      </c>
      <c r="E85" s="145">
        <f>+C77</f>
        <v>295</v>
      </c>
      <c r="F85" s="2"/>
      <c r="G85" s="2"/>
      <c r="H85" s="2"/>
      <c r="I85" s="2"/>
      <c r="J85" s="2"/>
    </row>
    <row r="86" spans="1:10" x14ac:dyDescent="0.3">
      <c r="A86" s="2"/>
      <c r="B86" s="2"/>
      <c r="C86" s="8"/>
      <c r="D86" s="4" t="s">
        <v>15</v>
      </c>
      <c r="E86" s="145">
        <f>+C76</f>
        <v>235</v>
      </c>
      <c r="F86" s="2"/>
      <c r="G86" s="2"/>
      <c r="H86" s="2"/>
      <c r="I86" s="2"/>
      <c r="J86" s="2"/>
    </row>
  </sheetData>
  <mergeCells count="104">
    <mergeCell ref="H11:I11"/>
    <mergeCell ref="J11:J13"/>
    <mergeCell ref="K11:K13"/>
    <mergeCell ref="B12:B13"/>
    <mergeCell ref="C12:C13"/>
    <mergeCell ref="H12:H13"/>
    <mergeCell ref="I12:I13"/>
    <mergeCell ref="A1:K1"/>
    <mergeCell ref="A2:K2"/>
    <mergeCell ref="A4:K4"/>
    <mergeCell ref="A9:C9"/>
    <mergeCell ref="A11:A13"/>
    <mergeCell ref="B11:C11"/>
    <mergeCell ref="D11:D13"/>
    <mergeCell ref="E11:E13"/>
    <mergeCell ref="F11:F13"/>
    <mergeCell ref="G11:G13"/>
    <mergeCell ref="G25:G27"/>
    <mergeCell ref="H25:I25"/>
    <mergeCell ref="J25:J27"/>
    <mergeCell ref="K25:K27"/>
    <mergeCell ref="B26:B27"/>
    <mergeCell ref="C26:C27"/>
    <mergeCell ref="H26:H27"/>
    <mergeCell ref="I26:I27"/>
    <mergeCell ref="B16:E16"/>
    <mergeCell ref="A17:G17"/>
    <mergeCell ref="A18:G18"/>
    <mergeCell ref="J18:K18"/>
    <mergeCell ref="A23:C23"/>
    <mergeCell ref="A25:A27"/>
    <mergeCell ref="B25:C25"/>
    <mergeCell ref="D25:D27"/>
    <mergeCell ref="E25:E27"/>
    <mergeCell ref="F25:F27"/>
    <mergeCell ref="G37:G39"/>
    <mergeCell ref="H37:I37"/>
    <mergeCell ref="J37:J39"/>
    <mergeCell ref="K37:K39"/>
    <mergeCell ref="B38:B39"/>
    <mergeCell ref="C38:C39"/>
    <mergeCell ref="H38:H39"/>
    <mergeCell ref="I38:I39"/>
    <mergeCell ref="B31:E31"/>
    <mergeCell ref="A32:G32"/>
    <mergeCell ref="A33:G33"/>
    <mergeCell ref="J33:K33"/>
    <mergeCell ref="A35:C35"/>
    <mergeCell ref="A37:A39"/>
    <mergeCell ref="B37:C37"/>
    <mergeCell ref="D37:D39"/>
    <mergeCell ref="E37:E39"/>
    <mergeCell ref="F37:F39"/>
    <mergeCell ref="B43:E43"/>
    <mergeCell ref="A44:G44"/>
    <mergeCell ref="A45:G45"/>
    <mergeCell ref="J45:K45"/>
    <mergeCell ref="A57:C57"/>
    <mergeCell ref="A59:A61"/>
    <mergeCell ref="B59:C59"/>
    <mergeCell ref="D59:D61"/>
    <mergeCell ref="E59:E61"/>
    <mergeCell ref="F59:F61"/>
    <mergeCell ref="A47:C47"/>
    <mergeCell ref="H49:I49"/>
    <mergeCell ref="J49:J51"/>
    <mergeCell ref="K49:K51"/>
    <mergeCell ref="B50:B51"/>
    <mergeCell ref="C50:C51"/>
    <mergeCell ref="H50:H51"/>
    <mergeCell ref="I50:I51"/>
    <mergeCell ref="J68:K68"/>
    <mergeCell ref="B71:C71"/>
    <mergeCell ref="A72:B72"/>
    <mergeCell ref="A49:A51"/>
    <mergeCell ref="B49:C49"/>
    <mergeCell ref="D49:D51"/>
    <mergeCell ref="E49:E51"/>
    <mergeCell ref="G59:G61"/>
    <mergeCell ref="H59:I59"/>
    <mergeCell ref="J59:J61"/>
    <mergeCell ref="K59:K61"/>
    <mergeCell ref="B60:B61"/>
    <mergeCell ref="C60:C61"/>
    <mergeCell ref="H60:H61"/>
    <mergeCell ref="I60:I61"/>
    <mergeCell ref="B66:E66"/>
    <mergeCell ref="A67:G67"/>
    <mergeCell ref="A68:G68"/>
    <mergeCell ref="B53:E53"/>
    <mergeCell ref="A54:G54"/>
    <mergeCell ref="A55:G55"/>
    <mergeCell ref="J55:K55"/>
    <mergeCell ref="F49:F51"/>
    <mergeCell ref="G49:G51"/>
    <mergeCell ref="A79:B79"/>
    <mergeCell ref="A73:B73"/>
    <mergeCell ref="A74:B74"/>
    <mergeCell ref="E74:G74"/>
    <mergeCell ref="H74:I74"/>
    <mergeCell ref="H75:I75"/>
    <mergeCell ref="A77:B78"/>
    <mergeCell ref="E77:G77"/>
    <mergeCell ref="H77:I77"/>
  </mergeCells>
  <pageMargins left="0.70866141732283472" right="0.70866141732283472" top="0.74803149606299213" bottom="0.74803149606299213" header="0.31496062992125984" footer="0.31496062992125984"/>
  <pageSetup scale="85" orientation="landscape" r:id="rId1"/>
  <rowBreaks count="3" manualBreakCount="3">
    <brk id="18" max="10" man="1"/>
    <brk id="33" max="10" man="1"/>
    <brk id="69" max="10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22" zoomScaleNormal="100" workbookViewId="0">
      <selection activeCell="H22" sqref="H22"/>
    </sheetView>
  </sheetViews>
  <sheetFormatPr baseColWidth="10" defaultRowHeight="14.4" x14ac:dyDescent="0.3"/>
  <cols>
    <col min="1" max="1" width="5.109375" customWidth="1"/>
    <col min="2" max="2" width="16" customWidth="1"/>
    <col min="3" max="3" width="24.6640625" customWidth="1"/>
    <col min="4" max="4" width="16.6640625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</cols>
  <sheetData>
    <row r="1" spans="1:11" ht="16.8" x14ac:dyDescent="0.3">
      <c r="A1" s="379" t="s">
        <v>10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16.8" x14ac:dyDescent="0.3">
      <c r="A2" s="379" t="s">
        <v>37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x14ac:dyDescent="0.3">
      <c r="A3" s="189"/>
      <c r="B3" s="189"/>
      <c r="C3" s="189"/>
      <c r="D3" s="189"/>
      <c r="E3" s="189"/>
      <c r="F3" s="189"/>
      <c r="G3" s="189"/>
      <c r="H3" s="189"/>
      <c r="I3" s="189"/>
    </row>
    <row r="4" spans="1:11" ht="16.8" x14ac:dyDescent="0.3">
      <c r="A4" s="353" t="s">
        <v>148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</row>
    <row r="5" spans="1:11" ht="16.8" x14ac:dyDescent="0.3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ht="16.8" x14ac:dyDescent="0.3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</row>
    <row r="7" spans="1:11" ht="15" thickBot="1" x14ac:dyDescent="0.35">
      <c r="A7" s="331" t="s">
        <v>45</v>
      </c>
      <c r="B7" s="369"/>
      <c r="C7" s="369"/>
      <c r="D7" s="7"/>
      <c r="E7" s="7"/>
      <c r="F7" s="7"/>
      <c r="G7" s="7"/>
      <c r="H7" s="27"/>
      <c r="I7" s="27"/>
      <c r="J7" s="28"/>
      <c r="K7" s="29"/>
    </row>
    <row r="8" spans="1:11" ht="15" thickBot="1" x14ac:dyDescent="0.35">
      <c r="A8" s="380" t="s">
        <v>0</v>
      </c>
      <c r="B8" s="383" t="s">
        <v>33</v>
      </c>
      <c r="C8" s="384"/>
      <c r="D8" s="385" t="s">
        <v>1</v>
      </c>
      <c r="E8" s="385" t="s">
        <v>14</v>
      </c>
      <c r="F8" s="385" t="s">
        <v>21</v>
      </c>
      <c r="G8" s="380" t="s">
        <v>2</v>
      </c>
      <c r="H8" s="391" t="s">
        <v>6</v>
      </c>
      <c r="I8" s="392"/>
      <c r="J8" s="393" t="s">
        <v>17</v>
      </c>
      <c r="K8" s="393" t="s">
        <v>18</v>
      </c>
    </row>
    <row r="9" spans="1:11" x14ac:dyDescent="0.3">
      <c r="A9" s="381"/>
      <c r="B9" s="380" t="s">
        <v>3</v>
      </c>
      <c r="C9" s="380" t="s">
        <v>4</v>
      </c>
      <c r="D9" s="386"/>
      <c r="E9" s="386"/>
      <c r="F9" s="386"/>
      <c r="G9" s="389"/>
      <c r="H9" s="398" t="s">
        <v>5</v>
      </c>
      <c r="I9" s="398" t="s">
        <v>48</v>
      </c>
      <c r="J9" s="394"/>
      <c r="K9" s="396"/>
    </row>
    <row r="10" spans="1:11" ht="21" customHeight="1" thickBot="1" x14ac:dyDescent="0.35">
      <c r="A10" s="382"/>
      <c r="B10" s="382"/>
      <c r="C10" s="382"/>
      <c r="D10" s="387"/>
      <c r="E10" s="387"/>
      <c r="F10" s="387"/>
      <c r="G10" s="390"/>
      <c r="H10" s="397"/>
      <c r="I10" s="399"/>
      <c r="J10" s="395"/>
      <c r="K10" s="397"/>
    </row>
    <row r="11" spans="1:11" ht="69" customHeight="1" thickBot="1" x14ac:dyDescent="0.35">
      <c r="A11" s="41">
        <v>1</v>
      </c>
      <c r="B11" s="63" t="s">
        <v>113</v>
      </c>
      <c r="C11" s="56" t="s">
        <v>66</v>
      </c>
      <c r="D11" s="63" t="s">
        <v>30</v>
      </c>
      <c r="E11" s="63" t="s">
        <v>149</v>
      </c>
      <c r="F11" s="63">
        <v>24</v>
      </c>
      <c r="G11" s="63" t="s">
        <v>150</v>
      </c>
      <c r="H11" s="63">
        <v>15</v>
      </c>
      <c r="I11" s="63">
        <v>19</v>
      </c>
      <c r="J11" s="72">
        <v>70800</v>
      </c>
      <c r="K11" s="72">
        <v>49600</v>
      </c>
    </row>
    <row r="12" spans="1:11" ht="15" thickBot="1" x14ac:dyDescent="0.35">
      <c r="A12" s="49">
        <f>SUM(A11:A11)</f>
        <v>1</v>
      </c>
      <c r="B12" s="332" t="s">
        <v>9</v>
      </c>
      <c r="C12" s="333"/>
      <c r="D12" s="333"/>
      <c r="E12" s="334"/>
      <c r="F12" s="188">
        <f>SUM(F11:F11)</f>
        <v>24</v>
      </c>
      <c r="G12" s="187"/>
      <c r="H12" s="188">
        <f>SUM(H11:H11)</f>
        <v>15</v>
      </c>
      <c r="I12" s="188">
        <f>SUM(I11:I11)</f>
        <v>19</v>
      </c>
      <c r="J12" s="191">
        <f>SUM(J11:J11)</f>
        <v>70800</v>
      </c>
      <c r="K12" s="191">
        <f>SUM(K11:K11)</f>
        <v>49600</v>
      </c>
    </row>
    <row r="13" spans="1:11" ht="15" thickBot="1" x14ac:dyDescent="0.35">
      <c r="A13" s="327" t="s">
        <v>8</v>
      </c>
      <c r="B13" s="328"/>
      <c r="C13" s="328"/>
      <c r="D13" s="328"/>
      <c r="E13" s="328"/>
      <c r="F13" s="328"/>
      <c r="G13" s="328"/>
      <c r="H13" s="37"/>
      <c r="I13" s="25"/>
      <c r="J13" s="191" t="s">
        <v>11</v>
      </c>
      <c r="K13" s="191">
        <f>+K12*1.1</f>
        <v>54560.000000000007</v>
      </c>
    </row>
    <row r="14" spans="1:11" ht="15" thickBot="1" x14ac:dyDescent="0.35">
      <c r="A14" s="329" t="s">
        <v>24</v>
      </c>
      <c r="B14" s="330"/>
      <c r="C14" s="330"/>
      <c r="D14" s="330"/>
      <c r="E14" s="330"/>
      <c r="F14" s="330"/>
      <c r="G14" s="330"/>
      <c r="H14" s="26"/>
      <c r="I14" s="26"/>
      <c r="J14" s="388">
        <f>+K13+J12</f>
        <v>125360</v>
      </c>
      <c r="K14" s="328"/>
    </row>
    <row r="15" spans="1:11" x14ac:dyDescent="0.3">
      <c r="A15" s="73"/>
      <c r="B15" s="74"/>
      <c r="C15" s="74"/>
      <c r="D15" s="74"/>
      <c r="E15" s="74"/>
      <c r="F15" s="74"/>
      <c r="G15" s="74"/>
      <c r="H15" s="75"/>
      <c r="I15" s="75"/>
      <c r="J15" s="76"/>
      <c r="K15" s="77"/>
    </row>
    <row r="17" spans="1:11" ht="15.75" customHeight="1" thickBot="1" x14ac:dyDescent="0.35">
      <c r="A17" s="331" t="s">
        <v>10</v>
      </c>
      <c r="B17" s="369"/>
      <c r="C17" s="369"/>
      <c r="D17" s="7"/>
      <c r="E17" s="7"/>
      <c r="F17" s="7"/>
      <c r="G17" s="7"/>
      <c r="H17" s="27"/>
      <c r="I17" s="27"/>
      <c r="J17" s="28"/>
      <c r="K17" s="29"/>
    </row>
    <row r="18" spans="1:11" ht="15.75" customHeight="1" thickBot="1" x14ac:dyDescent="0.35">
      <c r="A18" s="380" t="s">
        <v>0</v>
      </c>
      <c r="B18" s="383" t="s">
        <v>33</v>
      </c>
      <c r="C18" s="384"/>
      <c r="D18" s="385" t="s">
        <v>1</v>
      </c>
      <c r="E18" s="385" t="s">
        <v>14</v>
      </c>
      <c r="F18" s="385" t="s">
        <v>21</v>
      </c>
      <c r="G18" s="380" t="s">
        <v>2</v>
      </c>
      <c r="H18" s="391" t="s">
        <v>6</v>
      </c>
      <c r="I18" s="392"/>
      <c r="J18" s="393" t="s">
        <v>17</v>
      </c>
      <c r="K18" s="393" t="s">
        <v>18</v>
      </c>
    </row>
    <row r="19" spans="1:11" ht="15" customHeight="1" x14ac:dyDescent="0.3">
      <c r="A19" s="381"/>
      <c r="B19" s="380" t="s">
        <v>3</v>
      </c>
      <c r="C19" s="380" t="s">
        <v>4</v>
      </c>
      <c r="D19" s="386"/>
      <c r="E19" s="386"/>
      <c r="F19" s="386"/>
      <c r="G19" s="389"/>
      <c r="H19" s="398" t="s">
        <v>5</v>
      </c>
      <c r="I19" s="398" t="s">
        <v>48</v>
      </c>
      <c r="J19" s="394"/>
      <c r="K19" s="396"/>
    </row>
    <row r="20" spans="1:11" ht="21" customHeight="1" thickBot="1" x14ac:dyDescent="0.35">
      <c r="A20" s="382"/>
      <c r="B20" s="382"/>
      <c r="C20" s="382"/>
      <c r="D20" s="387"/>
      <c r="E20" s="387"/>
      <c r="F20" s="387"/>
      <c r="G20" s="390"/>
      <c r="H20" s="397"/>
      <c r="I20" s="399"/>
      <c r="J20" s="395"/>
      <c r="K20" s="397"/>
    </row>
    <row r="21" spans="1:11" ht="55.8" thickBot="1" x14ac:dyDescent="0.35">
      <c r="A21" s="41">
        <v>1</v>
      </c>
      <c r="B21" s="63" t="s">
        <v>60</v>
      </c>
      <c r="C21" s="201" t="s">
        <v>58</v>
      </c>
      <c r="D21" s="63" t="s">
        <v>59</v>
      </c>
      <c r="E21" s="78" t="s">
        <v>152</v>
      </c>
      <c r="F21" s="56">
        <v>1.5</v>
      </c>
      <c r="G21" s="63" t="s">
        <v>151</v>
      </c>
      <c r="H21" s="56">
        <v>4</v>
      </c>
      <c r="I21" s="56">
        <v>19</v>
      </c>
      <c r="J21" s="72">
        <v>0</v>
      </c>
      <c r="K21" s="72">
        <v>0</v>
      </c>
    </row>
    <row r="22" spans="1:11" ht="42" thickBot="1" x14ac:dyDescent="0.35">
      <c r="A22" s="41">
        <v>1</v>
      </c>
      <c r="B22" s="63" t="s">
        <v>60</v>
      </c>
      <c r="C22" s="63" t="s">
        <v>153</v>
      </c>
      <c r="D22" s="63" t="s">
        <v>70</v>
      </c>
      <c r="E22" s="78" t="s">
        <v>152</v>
      </c>
      <c r="F22" s="63">
        <v>1.5</v>
      </c>
      <c r="G22" s="63" t="s">
        <v>151</v>
      </c>
      <c r="H22" s="56">
        <v>4</v>
      </c>
      <c r="I22" s="56">
        <v>19</v>
      </c>
      <c r="J22" s="72">
        <v>14160</v>
      </c>
      <c r="K22" s="72">
        <v>0</v>
      </c>
    </row>
    <row r="23" spans="1:11" ht="15.75" customHeight="1" thickBot="1" x14ac:dyDescent="0.35">
      <c r="A23" s="49">
        <f>SUM(A21:A22)</f>
        <v>2</v>
      </c>
      <c r="B23" s="332" t="s">
        <v>9</v>
      </c>
      <c r="C23" s="333"/>
      <c r="D23" s="333"/>
      <c r="E23" s="334"/>
      <c r="F23" s="197">
        <f>SUM(F21:F22)</f>
        <v>3</v>
      </c>
      <c r="G23" s="196"/>
      <c r="H23" s="202">
        <f>SUM(H21:H22)</f>
        <v>8</v>
      </c>
      <c r="I23" s="202">
        <f>SUM(I21:I22)</f>
        <v>38</v>
      </c>
      <c r="J23" s="199">
        <f>J22+J21</f>
        <v>14160</v>
      </c>
      <c r="K23" s="208">
        <f>K22+K21</f>
        <v>0</v>
      </c>
    </row>
    <row r="24" spans="1:11" ht="15.75" customHeight="1" thickBot="1" x14ac:dyDescent="0.35">
      <c r="A24" s="327" t="s">
        <v>8</v>
      </c>
      <c r="B24" s="328"/>
      <c r="C24" s="328"/>
      <c r="D24" s="328"/>
      <c r="E24" s="328"/>
      <c r="F24" s="328"/>
      <c r="G24" s="328"/>
      <c r="H24" s="37"/>
      <c r="I24" s="25"/>
      <c r="J24" s="199" t="s">
        <v>11</v>
      </c>
      <c r="K24" s="199">
        <f>+K23*1.1</f>
        <v>0</v>
      </c>
    </row>
    <row r="25" spans="1:11" ht="15.75" customHeight="1" thickBot="1" x14ac:dyDescent="0.35">
      <c r="A25" s="329" t="s">
        <v>24</v>
      </c>
      <c r="B25" s="330"/>
      <c r="C25" s="330"/>
      <c r="D25" s="330"/>
      <c r="E25" s="330"/>
      <c r="F25" s="330"/>
      <c r="G25" s="330"/>
      <c r="H25" s="26"/>
      <c r="I25" s="26"/>
      <c r="J25" s="388">
        <f>+J23+K24</f>
        <v>14160</v>
      </c>
      <c r="K25" s="328"/>
    </row>
    <row r="28" spans="1:11" ht="15.75" customHeight="1" x14ac:dyDescent="0.3">
      <c r="B28" s="342" t="s">
        <v>19</v>
      </c>
      <c r="C28" s="342"/>
      <c r="D28" s="198"/>
      <c r="E28" s="198"/>
      <c r="F28" s="60"/>
      <c r="G28" s="60"/>
    </row>
    <row r="29" spans="1:11" ht="7.5" customHeight="1" x14ac:dyDescent="0.3">
      <c r="A29" s="411"/>
      <c r="B29" s="411"/>
      <c r="C29" s="127"/>
      <c r="D29" s="128"/>
      <c r="E29" s="128"/>
      <c r="F29" s="129"/>
      <c r="G29" s="129"/>
      <c r="H29" s="130"/>
      <c r="I29" s="130"/>
    </row>
    <row r="30" spans="1:11" ht="15" customHeight="1" x14ac:dyDescent="0.3">
      <c r="A30" s="410" t="s">
        <v>36</v>
      </c>
      <c r="B30" s="410"/>
      <c r="C30" s="195">
        <v>1</v>
      </c>
      <c r="D30" s="130"/>
      <c r="E30" s="412" t="s">
        <v>25</v>
      </c>
      <c r="F30" s="412"/>
      <c r="G30" s="412"/>
      <c r="H30" s="400">
        <f>+J12</f>
        <v>70800</v>
      </c>
      <c r="I30" s="400"/>
    </row>
    <row r="31" spans="1:11" ht="15" customHeight="1" x14ac:dyDescent="0.3">
      <c r="A31" s="410" t="s">
        <v>61</v>
      </c>
      <c r="B31" s="410"/>
      <c r="C31" s="206">
        <f>+A23</f>
        <v>2</v>
      </c>
      <c r="D31" s="130"/>
      <c r="E31" s="207"/>
      <c r="F31" s="207"/>
      <c r="G31" s="207"/>
      <c r="H31" s="205"/>
      <c r="I31" s="205"/>
    </row>
    <row r="32" spans="1:11" x14ac:dyDescent="0.3">
      <c r="A32" s="195" t="s">
        <v>50</v>
      </c>
      <c r="B32" s="195"/>
      <c r="C32" s="195">
        <f>+F12+F23</f>
        <v>27</v>
      </c>
      <c r="D32" s="130"/>
      <c r="E32" s="200" t="s">
        <v>26</v>
      </c>
      <c r="F32" s="138"/>
      <c r="G32" s="139"/>
      <c r="H32" s="400">
        <f>+K13</f>
        <v>54560.000000000007</v>
      </c>
      <c r="I32" s="400"/>
    </row>
    <row r="33" spans="1:9" ht="15.75" customHeight="1" x14ac:dyDescent="0.3">
      <c r="A33" s="195" t="s">
        <v>7</v>
      </c>
      <c r="B33" s="195"/>
      <c r="C33" s="195">
        <f>+H11+H23</f>
        <v>23</v>
      </c>
      <c r="D33" s="130"/>
      <c r="E33" s="130"/>
      <c r="F33" s="130"/>
      <c r="G33" s="131"/>
      <c r="H33" s="132"/>
      <c r="I33" s="130"/>
    </row>
    <row r="34" spans="1:9" ht="15.75" customHeight="1" x14ac:dyDescent="0.3">
      <c r="A34" s="413" t="s">
        <v>49</v>
      </c>
      <c r="B34" s="413"/>
      <c r="C34" s="195">
        <f>+I12+I23</f>
        <v>57</v>
      </c>
      <c r="D34" s="130"/>
      <c r="E34" s="414" t="s">
        <v>99</v>
      </c>
      <c r="F34" s="414"/>
      <c r="G34" s="414"/>
      <c r="H34" s="400">
        <f>+H30+H32</f>
        <v>125360</v>
      </c>
      <c r="I34" s="400"/>
    </row>
    <row r="35" spans="1:9" x14ac:dyDescent="0.3">
      <c r="A35" s="413"/>
      <c r="B35" s="413"/>
      <c r="C35" s="194"/>
      <c r="D35" s="128"/>
      <c r="E35" s="128"/>
      <c r="F35" s="128"/>
      <c r="G35" s="128"/>
      <c r="H35" s="128"/>
      <c r="I35" s="130"/>
    </row>
    <row r="36" spans="1:9" x14ac:dyDescent="0.3">
      <c r="A36" s="410" t="s">
        <v>44</v>
      </c>
      <c r="B36" s="410"/>
      <c r="C36" s="195">
        <f>+C33+C34</f>
        <v>80</v>
      </c>
      <c r="D36" s="130"/>
      <c r="E36" s="130"/>
      <c r="F36" s="130"/>
      <c r="G36" s="130"/>
      <c r="H36" s="130"/>
      <c r="I36" s="130"/>
    </row>
    <row r="37" spans="1:9" ht="9" customHeight="1" x14ac:dyDescent="0.3">
      <c r="A37" s="195"/>
      <c r="B37" s="195"/>
      <c r="C37" s="195"/>
      <c r="D37" s="130"/>
      <c r="E37" s="130"/>
      <c r="F37" s="130"/>
      <c r="G37" s="130"/>
      <c r="H37" s="130"/>
      <c r="I37" s="130"/>
    </row>
    <row r="38" spans="1:9" x14ac:dyDescent="0.3">
      <c r="A38" s="2"/>
      <c r="B38" s="2"/>
      <c r="C38" s="193" t="s">
        <v>35</v>
      </c>
      <c r="D38" s="2"/>
      <c r="E38" s="2"/>
      <c r="F38" s="2"/>
      <c r="G38" s="2"/>
      <c r="H38" s="2"/>
      <c r="I38" s="2"/>
    </row>
    <row r="39" spans="1:9" ht="16.5" customHeight="1" x14ac:dyDescent="0.3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3">
      <c r="A40" s="2"/>
      <c r="B40" s="140" t="s">
        <v>29</v>
      </c>
      <c r="C40" s="195">
        <f>+C30</f>
        <v>1</v>
      </c>
      <c r="D40" s="195" t="s">
        <v>22</v>
      </c>
      <c r="E40" s="192">
        <f>+C34</f>
        <v>57</v>
      </c>
      <c r="F40" s="2"/>
      <c r="G40" s="2"/>
      <c r="H40" s="2"/>
      <c r="I40" s="2"/>
    </row>
    <row r="41" spans="1:9" x14ac:dyDescent="0.3">
      <c r="A41" s="2"/>
      <c r="B41" s="4" t="s">
        <v>62</v>
      </c>
      <c r="C41" s="203">
        <f>+C31</f>
        <v>2</v>
      </c>
      <c r="D41" s="4" t="s">
        <v>15</v>
      </c>
      <c r="E41" s="192">
        <f>+C33</f>
        <v>23</v>
      </c>
      <c r="F41" s="2"/>
      <c r="G41" s="2"/>
      <c r="H41" s="2"/>
      <c r="I41" s="2"/>
    </row>
    <row r="42" spans="1:9" ht="16.5" customHeight="1" x14ac:dyDescent="0.3"/>
  </sheetData>
  <mergeCells count="50">
    <mergeCell ref="A36:B36"/>
    <mergeCell ref="H30:I30"/>
    <mergeCell ref="H32:I32"/>
    <mergeCell ref="A34:B35"/>
    <mergeCell ref="E34:G34"/>
    <mergeCell ref="H34:I34"/>
    <mergeCell ref="A31:B31"/>
    <mergeCell ref="B28:C28"/>
    <mergeCell ref="A29:B29"/>
    <mergeCell ref="A30:B30"/>
    <mergeCell ref="E30:G30"/>
    <mergeCell ref="A1:K1"/>
    <mergeCell ref="A2:K2"/>
    <mergeCell ref="A4:K4"/>
    <mergeCell ref="A7:C7"/>
    <mergeCell ref="A8:A10"/>
    <mergeCell ref="B8:C8"/>
    <mergeCell ref="D8:D10"/>
    <mergeCell ref="E8:E10"/>
    <mergeCell ref="F8:F10"/>
    <mergeCell ref="G8:G10"/>
    <mergeCell ref="B12:E12"/>
    <mergeCell ref="A13:G13"/>
    <mergeCell ref="I19:I20"/>
    <mergeCell ref="B23:E23"/>
    <mergeCell ref="A14:G14"/>
    <mergeCell ref="J14:K14"/>
    <mergeCell ref="H8:I8"/>
    <mergeCell ref="J8:J10"/>
    <mergeCell ref="K8:K10"/>
    <mergeCell ref="B9:B10"/>
    <mergeCell ref="C9:C10"/>
    <mergeCell ref="H9:H10"/>
    <mergeCell ref="I9:I10"/>
    <mergeCell ref="A24:G24"/>
    <mergeCell ref="A25:G25"/>
    <mergeCell ref="J25:K25"/>
    <mergeCell ref="A17:C17"/>
    <mergeCell ref="A18:A20"/>
    <mergeCell ref="B18:C18"/>
    <mergeCell ref="D18:D20"/>
    <mergeCell ref="E18:E20"/>
    <mergeCell ref="F18:F20"/>
    <mergeCell ref="G18:G20"/>
    <mergeCell ref="H18:I18"/>
    <mergeCell ref="J18:J20"/>
    <mergeCell ref="K18:K20"/>
    <mergeCell ref="B19:B20"/>
    <mergeCell ref="C19:C20"/>
    <mergeCell ref="H19:H20"/>
  </mergeCells>
  <pageMargins left="0.7" right="0.7" top="0.75" bottom="0.75" header="0.3" footer="0.3"/>
  <pageSetup scale="85" orientation="landscape" r:id="rId1"/>
  <rowBreaks count="1" manualBreakCount="1">
    <brk id="25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workbookViewId="0">
      <selection activeCell="I13" sqref="I13"/>
    </sheetView>
  </sheetViews>
  <sheetFormatPr baseColWidth="10" defaultRowHeight="14.4" x14ac:dyDescent="0.3"/>
  <cols>
    <col min="1" max="1" width="6.33203125" customWidth="1"/>
    <col min="3" max="3" width="14.88671875" bestFit="1" customWidth="1"/>
    <col min="4" max="4" width="20.33203125" customWidth="1"/>
    <col min="11" max="11" width="16.44140625" customWidth="1"/>
    <col min="12" max="12" width="18.6640625" customWidth="1"/>
  </cols>
  <sheetData>
    <row r="1" spans="1:12" ht="15" customHeight="1" x14ac:dyDescent="0.3">
      <c r="B1" s="368" t="s">
        <v>10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ht="15" customHeight="1" x14ac:dyDescent="0.3">
      <c r="B2" s="368" t="s">
        <v>53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2" ht="15.75" customHeight="1" x14ac:dyDescent="0.3">
      <c r="B3" s="374" t="s">
        <v>184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ht="24" customHeight="1" thickBot="1" x14ac:dyDescent="0.35">
      <c r="B4" s="370" t="s">
        <v>16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1:12" ht="15" thickBot="1" x14ac:dyDescent="0.35">
      <c r="B5" s="339" t="s">
        <v>0</v>
      </c>
      <c r="C5" s="354" t="s">
        <v>33</v>
      </c>
      <c r="D5" s="355"/>
      <c r="E5" s="336" t="s">
        <v>1</v>
      </c>
      <c r="F5" s="336" t="s">
        <v>14</v>
      </c>
      <c r="G5" s="336" t="s">
        <v>21</v>
      </c>
      <c r="H5" s="339" t="s">
        <v>2</v>
      </c>
      <c r="I5" s="345" t="s">
        <v>6</v>
      </c>
      <c r="J5" s="346"/>
      <c r="K5" s="323" t="s">
        <v>17</v>
      </c>
      <c r="L5" s="323" t="s">
        <v>18</v>
      </c>
    </row>
    <row r="6" spans="1:12" x14ac:dyDescent="0.3">
      <c r="B6" s="343"/>
      <c r="C6" s="339" t="s">
        <v>3</v>
      </c>
      <c r="D6" s="339" t="s">
        <v>4</v>
      </c>
      <c r="E6" s="337"/>
      <c r="F6" s="337"/>
      <c r="G6" s="337"/>
      <c r="H6" s="340"/>
      <c r="I6" s="349" t="s">
        <v>5</v>
      </c>
      <c r="J6" s="351" t="s">
        <v>63</v>
      </c>
      <c r="K6" s="347"/>
      <c r="L6" s="324"/>
    </row>
    <row r="7" spans="1:12" ht="15" thickBot="1" x14ac:dyDescent="0.35">
      <c r="B7" s="344"/>
      <c r="C7" s="344"/>
      <c r="D7" s="344"/>
      <c r="E7" s="338"/>
      <c r="F7" s="338"/>
      <c r="G7" s="338"/>
      <c r="H7" s="341"/>
      <c r="I7" s="350"/>
      <c r="J7" s="352"/>
      <c r="K7" s="348"/>
      <c r="L7" s="325"/>
    </row>
    <row r="8" spans="1:12" ht="15" thickBot="1" x14ac:dyDescent="0.35">
      <c r="A8" t="s">
        <v>132</v>
      </c>
      <c r="B8" s="12"/>
      <c r="C8" s="41"/>
      <c r="D8" s="52"/>
      <c r="E8" s="51"/>
      <c r="F8" s="51"/>
      <c r="G8" s="12"/>
      <c r="H8" s="51"/>
      <c r="I8" s="24"/>
      <c r="J8" s="24"/>
      <c r="K8" s="45"/>
      <c r="L8" s="45"/>
    </row>
    <row r="9" spans="1:12" ht="15" thickBot="1" x14ac:dyDescent="0.35">
      <c r="A9" t="s">
        <v>132</v>
      </c>
      <c r="B9" s="11"/>
      <c r="C9" s="41"/>
      <c r="D9" s="164"/>
      <c r="E9" s="163"/>
      <c r="F9" s="163"/>
      <c r="G9" s="11"/>
      <c r="H9" s="163"/>
      <c r="I9" s="13"/>
      <c r="J9" s="13"/>
      <c r="K9" s="46"/>
      <c r="L9" s="46"/>
    </row>
    <row r="10" spans="1:12" ht="15" thickBot="1" x14ac:dyDescent="0.35">
      <c r="A10" t="s">
        <v>132</v>
      </c>
      <c r="B10" s="171"/>
      <c r="C10" s="63"/>
      <c r="D10" s="58"/>
      <c r="E10" s="82"/>
      <c r="F10" s="176"/>
      <c r="G10" s="177"/>
      <c r="H10" s="175"/>
      <c r="I10" s="177"/>
      <c r="J10" s="177"/>
      <c r="K10" s="179"/>
      <c r="L10" s="179"/>
    </row>
    <row r="11" spans="1:12" ht="15" thickBot="1" x14ac:dyDescent="0.35">
      <c r="A11" t="s">
        <v>138</v>
      </c>
      <c r="B11" s="172"/>
      <c r="C11" s="41"/>
      <c r="D11" s="165"/>
      <c r="E11" s="51"/>
      <c r="F11" s="51"/>
      <c r="G11" s="24"/>
      <c r="H11" s="51"/>
      <c r="I11" s="24"/>
      <c r="J11" s="24"/>
      <c r="K11" s="45"/>
      <c r="L11" s="45"/>
    </row>
    <row r="12" spans="1:12" ht="15" thickBot="1" x14ac:dyDescent="0.35">
      <c r="A12" t="s">
        <v>138</v>
      </c>
      <c r="B12" s="168"/>
      <c r="C12" s="41"/>
      <c r="D12" s="165"/>
      <c r="E12" s="168"/>
      <c r="F12" s="168"/>
      <c r="G12" s="168"/>
      <c r="H12" s="168"/>
      <c r="I12" s="13"/>
      <c r="J12" s="13"/>
      <c r="K12" s="46"/>
      <c r="L12" s="46"/>
    </row>
    <row r="13" spans="1:12" ht="15" thickBot="1" x14ac:dyDescent="0.35">
      <c r="A13" t="s">
        <v>137</v>
      </c>
      <c r="B13" s="41"/>
      <c r="C13" s="173"/>
      <c r="D13" s="165"/>
      <c r="E13" s="165"/>
      <c r="F13" s="165"/>
      <c r="G13" s="165"/>
      <c r="H13" s="178"/>
      <c r="I13" s="69"/>
      <c r="J13" s="69"/>
      <c r="K13" s="70"/>
      <c r="L13" s="70"/>
    </row>
    <row r="14" spans="1:12" ht="15" thickBot="1" x14ac:dyDescent="0.35">
      <c r="A14" t="s">
        <v>137</v>
      </c>
      <c r="B14" s="81"/>
      <c r="C14" s="56"/>
      <c r="D14" s="71"/>
      <c r="E14" s="82"/>
      <c r="F14" s="82"/>
      <c r="G14" s="82"/>
      <c r="H14" s="82"/>
      <c r="I14" s="83"/>
      <c r="J14" s="83"/>
      <c r="K14" s="84"/>
      <c r="L14" s="84"/>
    </row>
    <row r="15" spans="1:12" ht="15" thickBot="1" x14ac:dyDescent="0.35">
      <c r="A15" t="s">
        <v>137</v>
      </c>
      <c r="B15" s="165"/>
      <c r="C15" s="56"/>
      <c r="D15" s="58"/>
      <c r="E15" s="82"/>
      <c r="F15" s="82"/>
      <c r="G15" s="165"/>
      <c r="H15" s="82"/>
      <c r="I15" s="83"/>
      <c r="J15" s="83"/>
      <c r="K15" s="84"/>
      <c r="L15" s="84"/>
    </row>
    <row r="16" spans="1:12" ht="15" thickBot="1" x14ac:dyDescent="0.35">
      <c r="A16" t="s">
        <v>137</v>
      </c>
      <c r="B16" s="41"/>
      <c r="C16" s="56"/>
      <c r="D16" s="174"/>
      <c r="E16" s="82"/>
      <c r="F16" s="176"/>
      <c r="G16" s="56"/>
      <c r="H16" s="175"/>
      <c r="I16" s="177"/>
      <c r="J16" s="177"/>
      <c r="K16" s="179"/>
      <c r="L16" s="179"/>
    </row>
    <row r="17" spans="1:12" ht="15" thickBot="1" x14ac:dyDescent="0.35">
      <c r="A17" t="s">
        <v>134</v>
      </c>
      <c r="B17" s="63"/>
      <c r="C17" s="63"/>
      <c r="D17" s="165"/>
      <c r="E17" s="82"/>
      <c r="F17" s="82"/>
      <c r="G17" s="165"/>
      <c r="H17" s="175"/>
      <c r="I17" s="83"/>
      <c r="J17" s="83"/>
      <c r="K17" s="84"/>
      <c r="L17" s="180"/>
    </row>
    <row r="18" spans="1:12" ht="15" thickBot="1" x14ac:dyDescent="0.35">
      <c r="A18" t="s">
        <v>134</v>
      </c>
      <c r="B18" s="170"/>
      <c r="C18" s="56"/>
      <c r="D18" s="165"/>
      <c r="E18" s="82"/>
      <c r="F18" s="170"/>
      <c r="G18" s="170"/>
      <c r="H18" s="170"/>
      <c r="I18" s="69"/>
      <c r="J18" s="69"/>
      <c r="K18" s="70"/>
      <c r="L18" s="70"/>
    </row>
    <row r="19" spans="1:12" ht="15" thickBot="1" x14ac:dyDescent="0.35">
      <c r="A19" t="s">
        <v>134</v>
      </c>
      <c r="B19" s="56"/>
      <c r="C19" s="56"/>
      <c r="D19" s="56"/>
      <c r="E19" s="170"/>
      <c r="F19" s="78"/>
      <c r="G19" s="56"/>
      <c r="H19" s="63"/>
      <c r="I19" s="56"/>
      <c r="J19" s="56"/>
      <c r="K19" s="72"/>
      <c r="L19" s="72"/>
    </row>
    <row r="20" spans="1:12" ht="15" thickBot="1" x14ac:dyDescent="0.35">
      <c r="A20" t="s">
        <v>134</v>
      </c>
      <c r="B20" s="56"/>
      <c r="C20" s="56"/>
      <c r="D20" s="56"/>
      <c r="E20" s="82"/>
      <c r="F20" s="78"/>
      <c r="G20" s="56"/>
      <c r="H20" s="63"/>
      <c r="I20" s="155"/>
      <c r="J20" s="155"/>
      <c r="K20" s="72"/>
      <c r="L20" s="72"/>
    </row>
    <row r="21" spans="1:12" ht="15" thickBot="1" x14ac:dyDescent="0.35">
      <c r="A21" t="s">
        <v>139</v>
      </c>
      <c r="B21" s="170"/>
      <c r="C21" s="56"/>
      <c r="D21" s="58"/>
      <c r="E21" s="170"/>
      <c r="F21" s="170"/>
      <c r="G21" s="170"/>
      <c r="H21" s="170"/>
      <c r="I21" s="69"/>
      <c r="J21" s="69"/>
      <c r="K21" s="70"/>
      <c r="L21" s="70"/>
    </row>
    <row r="22" spans="1:12" ht="15" thickBot="1" x14ac:dyDescent="0.35">
      <c r="A22" t="s">
        <v>139</v>
      </c>
      <c r="B22" s="41"/>
      <c r="C22" s="63"/>
      <c r="D22" s="58"/>
      <c r="E22" s="175"/>
      <c r="F22" s="78"/>
      <c r="G22" s="56"/>
      <c r="H22" s="63"/>
      <c r="I22" s="56"/>
      <c r="J22" s="56"/>
      <c r="K22" s="72"/>
      <c r="L22" s="72"/>
    </row>
    <row r="23" spans="1:12" ht="15" thickBot="1" x14ac:dyDescent="0.35">
      <c r="A23" t="s">
        <v>139</v>
      </c>
      <c r="B23" s="41"/>
      <c r="C23" s="63"/>
      <c r="D23" s="63"/>
      <c r="E23" s="63"/>
      <c r="F23" s="78"/>
      <c r="G23" s="56"/>
      <c r="H23" s="63"/>
      <c r="I23" s="56"/>
      <c r="J23" s="56"/>
      <c r="K23" s="72"/>
      <c r="L23" s="72"/>
    </row>
    <row r="24" spans="1:12" ht="15" thickBot="1" x14ac:dyDescent="0.35">
      <c r="A24" t="s">
        <v>139</v>
      </c>
      <c r="B24" s="56"/>
      <c r="C24" s="63"/>
      <c r="D24" s="63"/>
      <c r="E24" s="175"/>
      <c r="F24" s="78"/>
      <c r="G24" s="56"/>
      <c r="H24" s="63"/>
      <c r="I24" s="56"/>
      <c r="J24" s="56"/>
      <c r="K24" s="72"/>
      <c r="L24" s="72"/>
    </row>
    <row r="25" spans="1:12" ht="15" thickBot="1" x14ac:dyDescent="0.35">
      <c r="A25" t="s">
        <v>139</v>
      </c>
      <c r="B25" s="56"/>
      <c r="C25" s="63"/>
      <c r="D25" s="63"/>
      <c r="E25" s="175"/>
      <c r="F25" s="78"/>
      <c r="G25" s="56"/>
      <c r="H25" s="63"/>
      <c r="I25" s="56"/>
      <c r="J25" s="56"/>
      <c r="K25" s="72"/>
      <c r="L25" s="72"/>
    </row>
    <row r="26" spans="1:12" ht="15" thickBot="1" x14ac:dyDescent="0.35">
      <c r="A26" t="s">
        <v>135</v>
      </c>
      <c r="B26" s="41"/>
      <c r="C26" s="63"/>
      <c r="D26" s="56"/>
      <c r="E26" s="170"/>
      <c r="F26" s="78"/>
      <c r="G26" s="56"/>
      <c r="H26" s="63"/>
      <c r="I26" s="56"/>
      <c r="J26" s="56"/>
      <c r="K26" s="72"/>
      <c r="L26" s="72"/>
    </row>
    <row r="27" spans="1:12" ht="15" thickBot="1" x14ac:dyDescent="0.35">
      <c r="A27" t="s">
        <v>135</v>
      </c>
      <c r="B27" s="56"/>
      <c r="C27" s="63"/>
      <c r="D27" s="56"/>
      <c r="E27" s="82"/>
      <c r="F27" s="78"/>
      <c r="G27" s="56"/>
      <c r="H27" s="63"/>
      <c r="I27" s="56"/>
      <c r="J27" s="56"/>
      <c r="K27" s="72"/>
      <c r="L27" s="72"/>
    </row>
    <row r="28" spans="1:12" ht="15" thickBot="1" x14ac:dyDescent="0.35">
      <c r="A28" t="s">
        <v>140</v>
      </c>
      <c r="B28" s="41"/>
      <c r="C28" s="63"/>
      <c r="D28" s="170"/>
      <c r="E28" s="82"/>
      <c r="F28" s="78"/>
      <c r="G28" s="56"/>
      <c r="H28" s="63"/>
      <c r="I28" s="56"/>
      <c r="J28" s="56"/>
      <c r="K28" s="72"/>
      <c r="L28" s="72"/>
    </row>
    <row r="29" spans="1:12" ht="15" thickBot="1" x14ac:dyDescent="0.35">
      <c r="B29" s="215">
        <f>SUM(B8:B28)</f>
        <v>0</v>
      </c>
      <c r="C29" s="415"/>
      <c r="D29" s="416"/>
      <c r="E29" s="416"/>
      <c r="F29" s="417"/>
      <c r="G29" s="215">
        <f>SUM(G8:G28)</f>
        <v>0</v>
      </c>
      <c r="H29" s="234"/>
      <c r="I29" s="215">
        <f>SUM(I8:I28)</f>
        <v>0</v>
      </c>
      <c r="J29" s="215">
        <f>SUM(J8:J28)</f>
        <v>0</v>
      </c>
      <c r="K29" s="235">
        <f>SUM(K8:K28)</f>
        <v>0</v>
      </c>
      <c r="L29" s="235">
        <f>SUM(L8:L28)</f>
        <v>0</v>
      </c>
    </row>
    <row r="30" spans="1:12" ht="15" thickBot="1" x14ac:dyDescent="0.35">
      <c r="B30" s="418" t="s">
        <v>8</v>
      </c>
      <c r="C30" s="419"/>
      <c r="D30" s="419"/>
      <c r="E30" s="419"/>
      <c r="F30" s="419"/>
      <c r="G30" s="419"/>
      <c r="H30" s="419"/>
      <c r="I30" s="236"/>
      <c r="J30" s="237"/>
      <c r="K30" s="238" t="s">
        <v>11</v>
      </c>
      <c r="L30" s="238">
        <f>+L29*1.1</f>
        <v>0</v>
      </c>
    </row>
    <row r="31" spans="1:12" ht="15" thickBot="1" x14ac:dyDescent="0.35">
      <c r="B31" s="420" t="s">
        <v>24</v>
      </c>
      <c r="C31" s="421"/>
      <c r="D31" s="421"/>
      <c r="E31" s="421"/>
      <c r="F31" s="421"/>
      <c r="G31" s="421"/>
      <c r="H31" s="421"/>
      <c r="I31" s="239"/>
      <c r="J31" s="239"/>
      <c r="K31" s="422">
        <f>+K29+L30</f>
        <v>0</v>
      </c>
      <c r="L31" s="419"/>
    </row>
    <row r="33" spans="1:12" x14ac:dyDescent="0.3">
      <c r="B33" s="331" t="s">
        <v>32</v>
      </c>
      <c r="C33" s="369"/>
      <c r="D33" s="369"/>
      <c r="E33" s="7"/>
      <c r="F33" s="7"/>
      <c r="G33" s="7"/>
      <c r="H33" s="7"/>
      <c r="I33" s="27"/>
      <c r="J33" s="27"/>
      <c r="K33" s="28"/>
      <c r="L33" s="29"/>
    </row>
    <row r="34" spans="1:12" ht="15" thickBot="1" x14ac:dyDescent="0.35">
      <c r="B34" s="19"/>
      <c r="C34" s="36"/>
      <c r="D34" s="36"/>
      <c r="E34" s="7"/>
      <c r="F34" s="7"/>
      <c r="G34" s="7"/>
      <c r="H34" s="7"/>
      <c r="I34" s="27"/>
      <c r="J34" s="27"/>
      <c r="K34" s="28"/>
      <c r="L34" s="29"/>
    </row>
    <row r="35" spans="1:12" ht="15" thickBot="1" x14ac:dyDescent="0.35">
      <c r="B35" s="339" t="s">
        <v>0</v>
      </c>
      <c r="C35" s="354" t="s">
        <v>33</v>
      </c>
      <c r="D35" s="355"/>
      <c r="E35" s="336" t="s">
        <v>1</v>
      </c>
      <c r="F35" s="336" t="s">
        <v>14</v>
      </c>
      <c r="G35" s="336" t="s">
        <v>21</v>
      </c>
      <c r="H35" s="339" t="s">
        <v>2</v>
      </c>
      <c r="I35" s="345" t="s">
        <v>6</v>
      </c>
      <c r="J35" s="346"/>
      <c r="K35" s="323" t="s">
        <v>17</v>
      </c>
      <c r="L35" s="323" t="s">
        <v>18</v>
      </c>
    </row>
    <row r="36" spans="1:12" x14ac:dyDescent="0.3">
      <c r="B36" s="343"/>
      <c r="C36" s="339" t="s">
        <v>3</v>
      </c>
      <c r="D36" s="339" t="s">
        <v>4</v>
      </c>
      <c r="E36" s="337"/>
      <c r="F36" s="337"/>
      <c r="G36" s="337"/>
      <c r="H36" s="340"/>
      <c r="I36" s="351" t="s">
        <v>5</v>
      </c>
      <c r="J36" s="351" t="s">
        <v>12</v>
      </c>
      <c r="K36" s="347"/>
      <c r="L36" s="324"/>
    </row>
    <row r="37" spans="1:12" ht="15" thickBot="1" x14ac:dyDescent="0.35">
      <c r="B37" s="344"/>
      <c r="C37" s="344"/>
      <c r="D37" s="344"/>
      <c r="E37" s="338"/>
      <c r="F37" s="338"/>
      <c r="G37" s="338"/>
      <c r="H37" s="341"/>
      <c r="I37" s="325"/>
      <c r="J37" s="352"/>
      <c r="K37" s="348"/>
      <c r="L37" s="325"/>
    </row>
    <row r="38" spans="1:12" ht="15" thickBot="1" x14ac:dyDescent="0.35">
      <c r="A38" t="s">
        <v>132</v>
      </c>
      <c r="B38" s="41"/>
      <c r="C38" s="41"/>
      <c r="D38" s="164"/>
      <c r="E38" s="41"/>
      <c r="F38" s="42"/>
      <c r="G38" s="41"/>
      <c r="H38" s="41"/>
      <c r="I38" s="41"/>
      <c r="J38" s="41"/>
      <c r="K38" s="48"/>
      <c r="L38" s="48"/>
    </row>
    <row r="39" spans="1:12" ht="15" thickBot="1" x14ac:dyDescent="0.35">
      <c r="A39" t="s">
        <v>138</v>
      </c>
      <c r="B39" s="41"/>
      <c r="C39" s="63"/>
      <c r="D39" s="165"/>
      <c r="E39" s="63"/>
      <c r="F39" s="63"/>
      <c r="G39" s="63"/>
      <c r="H39" s="63"/>
      <c r="I39" s="56"/>
      <c r="J39" s="56"/>
      <c r="K39" s="59"/>
      <c r="L39" s="59"/>
    </row>
    <row r="40" spans="1:12" ht="15" thickBot="1" x14ac:dyDescent="0.35">
      <c r="A40" t="s">
        <v>138</v>
      </c>
      <c r="B40" s="63"/>
      <c r="C40" s="63"/>
      <c r="D40" s="58"/>
      <c r="E40" s="63"/>
      <c r="F40" s="63"/>
      <c r="G40" s="63"/>
      <c r="H40" s="63"/>
      <c r="I40" s="63"/>
      <c r="J40" s="63"/>
      <c r="K40" s="72"/>
      <c r="L40" s="72"/>
    </row>
    <row r="41" spans="1:12" ht="15" thickBot="1" x14ac:dyDescent="0.35">
      <c r="A41" t="s">
        <v>137</v>
      </c>
      <c r="B41" s="41"/>
      <c r="C41" s="63"/>
      <c r="D41" s="165"/>
      <c r="E41" s="63"/>
      <c r="F41" s="57"/>
      <c r="G41" s="56"/>
      <c r="H41" s="56"/>
      <c r="I41" s="56"/>
      <c r="J41" s="56"/>
      <c r="K41" s="59"/>
      <c r="L41" s="59"/>
    </row>
    <row r="42" spans="1:12" ht="15" thickBot="1" x14ac:dyDescent="0.35">
      <c r="A42" t="s">
        <v>137</v>
      </c>
      <c r="B42" s="63"/>
      <c r="C42" s="63"/>
      <c r="D42" s="71"/>
      <c r="E42" s="63"/>
      <c r="F42" s="63"/>
      <c r="G42" s="63"/>
      <c r="H42" s="63"/>
      <c r="I42" s="63"/>
      <c r="J42" s="63"/>
      <c r="K42" s="72"/>
      <c r="L42" s="72"/>
    </row>
    <row r="43" spans="1:12" ht="15" thickBot="1" x14ac:dyDescent="0.35">
      <c r="A43" t="s">
        <v>137</v>
      </c>
      <c r="B43" s="63"/>
      <c r="C43" s="63"/>
      <c r="D43" s="63"/>
      <c r="E43" s="63"/>
      <c r="F43" s="63"/>
      <c r="G43" s="63"/>
      <c r="H43" s="63"/>
      <c r="I43" s="63"/>
      <c r="J43" s="63"/>
      <c r="K43" s="72"/>
      <c r="L43" s="72"/>
    </row>
    <row r="44" spans="1:12" ht="15" thickBot="1" x14ac:dyDescent="0.35">
      <c r="A44" t="s">
        <v>134</v>
      </c>
      <c r="B44" s="41"/>
      <c r="C44" s="41"/>
      <c r="D44" s="169"/>
      <c r="E44" s="41"/>
      <c r="F44" s="42"/>
      <c r="G44" s="41"/>
      <c r="H44" s="41"/>
      <c r="I44" s="41"/>
      <c r="J44" s="41"/>
      <c r="K44" s="48"/>
      <c r="L44" s="48"/>
    </row>
    <row r="45" spans="1:12" ht="15" thickBot="1" x14ac:dyDescent="0.35">
      <c r="A45" t="s">
        <v>135</v>
      </c>
      <c r="B45" s="63"/>
      <c r="C45" s="63"/>
      <c r="D45" s="58"/>
      <c r="E45" s="63"/>
      <c r="F45" s="63"/>
      <c r="G45" s="63"/>
      <c r="H45" s="63"/>
      <c r="I45" s="63"/>
      <c r="J45" s="63"/>
      <c r="K45" s="80"/>
      <c r="L45" s="80"/>
    </row>
    <row r="46" spans="1:12" ht="15" thickBot="1" x14ac:dyDescent="0.35">
      <c r="A46" t="s">
        <v>135</v>
      </c>
      <c r="B46" s="63"/>
      <c r="C46" s="63"/>
      <c r="D46" s="165"/>
      <c r="E46" s="63"/>
      <c r="F46" s="63"/>
      <c r="G46" s="63"/>
      <c r="H46" s="63"/>
      <c r="I46" s="63"/>
      <c r="J46" s="63"/>
      <c r="K46" s="72"/>
      <c r="L46" s="72"/>
    </row>
    <row r="47" spans="1:12" ht="15" thickBot="1" x14ac:dyDescent="0.35">
      <c r="A47" t="s">
        <v>135</v>
      </c>
      <c r="B47" s="63"/>
      <c r="C47" s="63"/>
      <c r="D47" s="56"/>
      <c r="E47" s="63"/>
      <c r="F47" s="63"/>
      <c r="G47" s="63"/>
      <c r="H47" s="63"/>
      <c r="I47" s="63"/>
      <c r="J47" s="63"/>
      <c r="K47" s="72"/>
      <c r="L47" s="72"/>
    </row>
    <row r="48" spans="1:12" ht="15" thickBot="1" x14ac:dyDescent="0.35">
      <c r="A48" t="s">
        <v>140</v>
      </c>
      <c r="B48" s="41"/>
      <c r="C48" s="63"/>
      <c r="D48" s="56"/>
      <c r="E48" s="63"/>
      <c r="F48" s="63"/>
      <c r="G48" s="63"/>
      <c r="H48" s="63"/>
      <c r="I48" s="63"/>
      <c r="J48" s="63"/>
      <c r="K48" s="72"/>
      <c r="L48" s="72"/>
    </row>
    <row r="49" spans="1:12" ht="15" thickBot="1" x14ac:dyDescent="0.35">
      <c r="A49" t="s">
        <v>142</v>
      </c>
      <c r="B49" s="56"/>
      <c r="C49" s="63"/>
      <c r="D49" s="170"/>
      <c r="E49" s="63"/>
      <c r="F49" s="57"/>
      <c r="G49" s="56"/>
      <c r="H49" s="56"/>
      <c r="I49" s="56"/>
      <c r="J49" s="56"/>
      <c r="K49" s="59"/>
      <c r="L49" s="59"/>
    </row>
    <row r="50" spans="1:12" ht="15" thickBot="1" x14ac:dyDescent="0.35">
      <c r="A50" t="s">
        <v>142</v>
      </c>
      <c r="B50" s="56"/>
      <c r="C50" s="63"/>
      <c r="D50" s="170"/>
      <c r="E50" s="63"/>
      <c r="F50" s="63"/>
      <c r="G50" s="63"/>
      <c r="H50" s="63"/>
      <c r="I50" s="56"/>
      <c r="J50" s="56"/>
      <c r="K50" s="59"/>
      <c r="L50" s="59"/>
    </row>
    <row r="51" spans="1:12" ht="15" thickBot="1" x14ac:dyDescent="0.35">
      <c r="A51" t="s">
        <v>142</v>
      </c>
      <c r="B51" s="63"/>
      <c r="C51" s="63"/>
      <c r="D51" s="181"/>
      <c r="E51" s="63"/>
      <c r="F51" s="63"/>
      <c r="G51" s="63"/>
      <c r="H51" s="63"/>
      <c r="I51" s="63"/>
      <c r="J51" s="63"/>
      <c r="K51" s="72"/>
      <c r="L51" s="72"/>
    </row>
    <row r="52" spans="1:12" ht="15" thickBot="1" x14ac:dyDescent="0.35">
      <c r="A52" t="s">
        <v>142</v>
      </c>
      <c r="B52" s="63"/>
      <c r="C52" s="63"/>
      <c r="D52" s="182"/>
      <c r="E52" s="63"/>
      <c r="F52" s="63"/>
      <c r="G52" s="63"/>
      <c r="H52" s="63"/>
      <c r="I52" s="63"/>
      <c r="J52" s="63"/>
      <c r="K52" s="72"/>
      <c r="L52" s="72"/>
    </row>
    <row r="53" spans="1:12" ht="15" thickBot="1" x14ac:dyDescent="0.35">
      <c r="A53" t="s">
        <v>142</v>
      </c>
      <c r="B53" s="63"/>
      <c r="C53" s="63"/>
      <c r="D53" s="137"/>
      <c r="E53" s="63"/>
      <c r="F53" s="63"/>
      <c r="G53" s="63"/>
      <c r="H53" s="63"/>
      <c r="I53" s="63"/>
      <c r="J53" s="63"/>
      <c r="K53" s="72"/>
      <c r="L53" s="72"/>
    </row>
    <row r="54" spans="1:12" ht="15" thickBot="1" x14ac:dyDescent="0.35">
      <c r="A54" t="s">
        <v>141</v>
      </c>
      <c r="B54" s="63"/>
      <c r="C54" s="63"/>
      <c r="D54" s="56"/>
      <c r="E54" s="63"/>
      <c r="F54" s="63"/>
      <c r="G54" s="63"/>
      <c r="H54" s="63"/>
      <c r="I54" s="63"/>
      <c r="J54" s="63"/>
      <c r="K54" s="72"/>
      <c r="L54" s="72"/>
    </row>
    <row r="55" spans="1:12" ht="15" thickBot="1" x14ac:dyDescent="0.35">
      <c r="A55" t="s">
        <v>133</v>
      </c>
      <c r="B55" s="63"/>
      <c r="C55" s="63"/>
      <c r="D55" s="56"/>
      <c r="E55" s="63"/>
      <c r="F55" s="63"/>
      <c r="G55" s="63"/>
      <c r="H55" s="63"/>
      <c r="I55" s="63"/>
      <c r="J55" s="63"/>
      <c r="K55" s="72"/>
      <c r="L55" s="72"/>
    </row>
    <row r="56" spans="1:12" ht="15" thickBot="1" x14ac:dyDescent="0.35">
      <c r="A56" t="s">
        <v>143</v>
      </c>
      <c r="B56" s="63"/>
      <c r="C56" s="63"/>
      <c r="D56" s="56"/>
      <c r="E56" s="63"/>
      <c r="F56" s="63"/>
      <c r="G56" s="63"/>
      <c r="H56" s="63"/>
      <c r="I56" s="63"/>
      <c r="J56" s="63"/>
      <c r="K56" s="72"/>
      <c r="L56" s="72"/>
    </row>
    <row r="57" spans="1:12" ht="15" thickBot="1" x14ac:dyDescent="0.35">
      <c r="B57" s="215">
        <f>SUM(B38:B56)</f>
        <v>0</v>
      </c>
      <c r="C57" s="415" t="s">
        <v>9</v>
      </c>
      <c r="D57" s="416"/>
      <c r="E57" s="416"/>
      <c r="F57" s="417"/>
      <c r="G57" s="215">
        <f>SUM(G38:G56)</f>
        <v>0</v>
      </c>
      <c r="H57" s="234"/>
      <c r="I57" s="215">
        <f>SUM(I38:I56)</f>
        <v>0</v>
      </c>
      <c r="J57" s="215">
        <f>SUM(J38:J56)</f>
        <v>0</v>
      </c>
      <c r="K57" s="235">
        <f>SUM(K38:K56)</f>
        <v>0</v>
      </c>
      <c r="L57" s="235">
        <f>SUM(L38:L56)</f>
        <v>0</v>
      </c>
    </row>
    <row r="58" spans="1:12" ht="15" thickBot="1" x14ac:dyDescent="0.35">
      <c r="B58" s="418" t="s">
        <v>8</v>
      </c>
      <c r="C58" s="419"/>
      <c r="D58" s="419"/>
      <c r="E58" s="419"/>
      <c r="F58" s="419"/>
      <c r="G58" s="419"/>
      <c r="H58" s="419"/>
      <c r="I58" s="236"/>
      <c r="J58" s="237"/>
      <c r="K58" s="238" t="s">
        <v>11</v>
      </c>
      <c r="L58" s="238">
        <f>+L57*1.1</f>
        <v>0</v>
      </c>
    </row>
    <row r="59" spans="1:12" ht="15" thickBot="1" x14ac:dyDescent="0.35">
      <c r="B59" s="420" t="s">
        <v>24</v>
      </c>
      <c r="C59" s="421"/>
      <c r="D59" s="421"/>
      <c r="E59" s="421"/>
      <c r="F59" s="421"/>
      <c r="G59" s="421"/>
      <c r="H59" s="421"/>
      <c r="I59" s="239"/>
      <c r="J59" s="239"/>
      <c r="K59" s="422">
        <f>+L58+K57</f>
        <v>0</v>
      </c>
      <c r="L59" s="419"/>
    </row>
    <row r="61" spans="1:12" ht="15" thickBot="1" x14ac:dyDescent="0.35">
      <c r="B61" s="331" t="s">
        <v>38</v>
      </c>
      <c r="C61" s="369"/>
      <c r="D61" s="369"/>
      <c r="E61" s="7"/>
      <c r="F61" s="7"/>
      <c r="G61" s="7"/>
      <c r="H61" s="7"/>
      <c r="I61" s="27"/>
      <c r="J61" s="27"/>
      <c r="K61" s="28"/>
      <c r="L61" s="29"/>
    </row>
    <row r="62" spans="1:12" ht="15" thickBot="1" x14ac:dyDescent="0.35">
      <c r="B62" s="339" t="s">
        <v>0</v>
      </c>
      <c r="C62" s="354" t="s">
        <v>33</v>
      </c>
      <c r="D62" s="355"/>
      <c r="E62" s="336" t="s">
        <v>1</v>
      </c>
      <c r="F62" s="336" t="s">
        <v>14</v>
      </c>
      <c r="G62" s="336" t="s">
        <v>21</v>
      </c>
      <c r="H62" s="339" t="s">
        <v>2</v>
      </c>
      <c r="I62" s="345" t="s">
        <v>6</v>
      </c>
      <c r="J62" s="346"/>
      <c r="K62" s="323" t="s">
        <v>17</v>
      </c>
      <c r="L62" s="323" t="s">
        <v>18</v>
      </c>
    </row>
    <row r="63" spans="1:12" x14ac:dyDescent="0.3">
      <c r="B63" s="343"/>
      <c r="C63" s="339" t="s">
        <v>3</v>
      </c>
      <c r="D63" s="339" t="s">
        <v>4</v>
      </c>
      <c r="E63" s="337"/>
      <c r="F63" s="337"/>
      <c r="G63" s="337"/>
      <c r="H63" s="340"/>
      <c r="I63" s="351" t="s">
        <v>5</v>
      </c>
      <c r="J63" s="351" t="s">
        <v>48</v>
      </c>
      <c r="K63" s="347"/>
      <c r="L63" s="324"/>
    </row>
    <row r="64" spans="1:12" ht="15" thickBot="1" x14ac:dyDescent="0.35">
      <c r="B64" s="344"/>
      <c r="C64" s="344"/>
      <c r="D64" s="344"/>
      <c r="E64" s="338"/>
      <c r="F64" s="338"/>
      <c r="G64" s="338"/>
      <c r="H64" s="341"/>
      <c r="I64" s="325"/>
      <c r="J64" s="352"/>
      <c r="K64" s="348"/>
      <c r="L64" s="325"/>
    </row>
    <row r="65" spans="1:12" ht="15" thickBot="1" x14ac:dyDescent="0.35">
      <c r="A65" t="s">
        <v>137</v>
      </c>
      <c r="B65" s="41"/>
      <c r="C65" s="63"/>
      <c r="D65" s="58"/>
      <c r="E65" s="63"/>
      <c r="F65" s="63"/>
      <c r="G65" s="94"/>
      <c r="H65" s="63"/>
      <c r="I65" s="63"/>
      <c r="J65" s="63"/>
      <c r="K65" s="72"/>
      <c r="L65" s="72"/>
    </row>
    <row r="66" spans="1:12" ht="15" thickBot="1" x14ac:dyDescent="0.35">
      <c r="A66" t="s">
        <v>137</v>
      </c>
      <c r="B66" s="56"/>
      <c r="C66" s="41"/>
      <c r="D66" s="165"/>
      <c r="E66" s="56"/>
      <c r="F66" s="57"/>
      <c r="G66" s="56"/>
      <c r="H66" s="56"/>
      <c r="I66" s="56"/>
      <c r="J66" s="56"/>
      <c r="K66" s="59"/>
      <c r="L66" s="59"/>
    </row>
    <row r="67" spans="1:12" ht="15" thickBot="1" x14ac:dyDescent="0.35">
      <c r="A67" t="s">
        <v>134</v>
      </c>
      <c r="B67" s="41"/>
      <c r="C67" s="41"/>
      <c r="D67" s="169"/>
      <c r="E67" s="41"/>
      <c r="F67" s="42"/>
      <c r="G67" s="184"/>
      <c r="H67" s="41"/>
      <c r="I67" s="41"/>
      <c r="J67" s="41"/>
      <c r="K67" s="67"/>
      <c r="L67" s="67"/>
    </row>
    <row r="68" spans="1:12" ht="15" thickBot="1" x14ac:dyDescent="0.35">
      <c r="A68" t="s">
        <v>134</v>
      </c>
      <c r="B68" s="41"/>
      <c r="C68" s="41"/>
      <c r="D68" s="56"/>
      <c r="E68" s="56"/>
      <c r="F68" s="41"/>
      <c r="G68" s="41"/>
      <c r="H68" s="41"/>
      <c r="I68" s="41"/>
      <c r="J68" s="41"/>
      <c r="K68" s="59"/>
      <c r="L68" s="59"/>
    </row>
    <row r="69" spans="1:12" ht="15" thickBot="1" x14ac:dyDescent="0.35">
      <c r="A69" t="s">
        <v>134</v>
      </c>
      <c r="B69" s="56"/>
      <c r="C69" s="56"/>
      <c r="D69" s="56"/>
      <c r="E69" s="56"/>
      <c r="F69" s="56"/>
      <c r="G69" s="56"/>
      <c r="H69" s="56"/>
      <c r="I69" s="56"/>
      <c r="J69" s="56"/>
      <c r="K69" s="59"/>
      <c r="L69" s="59"/>
    </row>
    <row r="70" spans="1:12" ht="15" thickBot="1" x14ac:dyDescent="0.35">
      <c r="A70" t="s">
        <v>135</v>
      </c>
      <c r="B70" s="56"/>
      <c r="C70" s="63"/>
      <c r="D70" s="165"/>
      <c r="E70" s="56"/>
      <c r="F70" s="57"/>
      <c r="G70" s="56"/>
      <c r="H70" s="56"/>
      <c r="I70" s="56"/>
      <c r="J70" s="56"/>
      <c r="K70" s="59"/>
      <c r="L70" s="59"/>
    </row>
    <row r="71" spans="1:12" ht="15" thickBot="1" x14ac:dyDescent="0.35">
      <c r="A71" t="s">
        <v>140</v>
      </c>
      <c r="B71" s="41"/>
      <c r="C71" s="63"/>
      <c r="D71" s="56"/>
      <c r="E71" s="56"/>
      <c r="F71" s="41"/>
      <c r="G71" s="41"/>
      <c r="H71" s="185"/>
      <c r="I71" s="41"/>
      <c r="J71" s="41"/>
      <c r="K71" s="59"/>
      <c r="L71" s="59"/>
    </row>
    <row r="72" spans="1:12" ht="15" thickBot="1" x14ac:dyDescent="0.35">
      <c r="A72" t="s">
        <v>140</v>
      </c>
      <c r="B72" s="41"/>
      <c r="C72" s="63"/>
      <c r="D72" s="56"/>
      <c r="E72" s="56"/>
      <c r="F72" s="41"/>
      <c r="G72" s="41"/>
      <c r="H72" s="41"/>
      <c r="I72" s="41"/>
      <c r="J72" s="41"/>
      <c r="K72" s="59"/>
      <c r="L72" s="59"/>
    </row>
    <row r="73" spans="1:12" ht="15" thickBot="1" x14ac:dyDescent="0.35">
      <c r="A73" t="s">
        <v>140</v>
      </c>
      <c r="B73" s="56"/>
      <c r="C73" s="41"/>
      <c r="D73" s="56"/>
      <c r="E73" s="56"/>
      <c r="F73" s="63"/>
      <c r="G73" s="56"/>
      <c r="H73" s="56"/>
      <c r="I73" s="56"/>
      <c r="J73" s="56"/>
      <c r="K73" s="59"/>
      <c r="L73" s="59"/>
    </row>
    <row r="74" spans="1:12" ht="15" thickBot="1" x14ac:dyDescent="0.35">
      <c r="A74" t="s">
        <v>133</v>
      </c>
      <c r="B74" s="13"/>
      <c r="C74" s="168"/>
      <c r="D74" s="170"/>
      <c r="E74" s="168"/>
      <c r="F74" s="168"/>
      <c r="G74" s="13"/>
      <c r="H74" s="13"/>
      <c r="I74" s="13"/>
      <c r="J74" s="13"/>
      <c r="K74" s="59"/>
      <c r="L74" s="59"/>
    </row>
    <row r="75" spans="1:12" ht="15" thickBot="1" x14ac:dyDescent="0.35">
      <c r="A75" t="s">
        <v>133</v>
      </c>
      <c r="B75" s="94"/>
      <c r="C75" s="168"/>
      <c r="D75" s="170"/>
      <c r="E75" s="168"/>
      <c r="F75" s="168"/>
      <c r="G75" s="13"/>
      <c r="H75" s="13"/>
      <c r="I75" s="13"/>
      <c r="J75" s="13"/>
      <c r="K75" s="59"/>
      <c r="L75" s="59"/>
    </row>
    <row r="76" spans="1:12" ht="15" thickBot="1" x14ac:dyDescent="0.35">
      <c r="A76" t="s">
        <v>143</v>
      </c>
      <c r="B76" s="56"/>
      <c r="C76" s="41"/>
      <c r="D76" s="170"/>
      <c r="E76" s="56"/>
      <c r="F76" s="57"/>
      <c r="G76" s="56"/>
      <c r="H76" s="56"/>
      <c r="I76" s="56"/>
      <c r="J76" s="56"/>
      <c r="K76" s="59"/>
      <c r="L76" s="59"/>
    </row>
    <row r="77" spans="1:12" ht="15" thickBot="1" x14ac:dyDescent="0.35">
      <c r="A77" t="s">
        <v>143</v>
      </c>
      <c r="B77" s="56"/>
      <c r="C77" s="41"/>
      <c r="D77" s="137"/>
      <c r="E77" s="56"/>
      <c r="F77" s="63"/>
      <c r="G77" s="56"/>
      <c r="H77" s="56"/>
      <c r="I77" s="56"/>
      <c r="J77" s="56"/>
      <c r="K77" s="59"/>
      <c r="L77" s="166"/>
    </row>
    <row r="78" spans="1:12" ht="15" thickBot="1" x14ac:dyDescent="0.35">
      <c r="A78" t="s">
        <v>136</v>
      </c>
      <c r="B78" s="41"/>
      <c r="C78" s="41"/>
      <c r="D78" s="170"/>
      <c r="E78" s="41"/>
      <c r="F78" s="42"/>
      <c r="G78" s="41"/>
      <c r="H78" s="41"/>
      <c r="I78" s="41"/>
      <c r="J78" s="41"/>
      <c r="K78" s="48"/>
      <c r="L78" s="48"/>
    </row>
    <row r="79" spans="1:12" ht="15" thickBot="1" x14ac:dyDescent="0.35">
      <c r="A79" t="s">
        <v>136</v>
      </c>
      <c r="B79" s="56"/>
      <c r="C79" s="41"/>
      <c r="D79" s="170"/>
      <c r="E79" s="56"/>
      <c r="F79" s="57"/>
      <c r="G79" s="56"/>
      <c r="H79" s="56"/>
      <c r="I79" s="56"/>
      <c r="J79" s="56"/>
      <c r="K79" s="59"/>
      <c r="L79" s="59"/>
    </row>
    <row r="80" spans="1:12" ht="15" thickBot="1" x14ac:dyDescent="0.35">
      <c r="A80" t="s">
        <v>144</v>
      </c>
      <c r="B80" s="56"/>
      <c r="C80" s="41"/>
      <c r="D80" s="56"/>
      <c r="E80" s="56"/>
      <c r="F80" s="57"/>
      <c r="G80" s="56"/>
      <c r="H80" s="56"/>
      <c r="I80" s="56"/>
      <c r="J80" s="56"/>
      <c r="K80" s="59"/>
      <c r="L80" s="59"/>
    </row>
    <row r="81" spans="1:12" ht="15" thickBot="1" x14ac:dyDescent="0.35">
      <c r="A81" t="s">
        <v>144</v>
      </c>
      <c r="B81" s="56"/>
      <c r="C81" s="41"/>
      <c r="D81" s="183"/>
      <c r="E81" s="56"/>
      <c r="F81" s="63"/>
      <c r="G81" s="56"/>
      <c r="H81" s="56"/>
      <c r="I81" s="56"/>
      <c r="J81" s="56"/>
      <c r="K81" s="59"/>
      <c r="L81" s="59"/>
    </row>
    <row r="82" spans="1:12" ht="15" thickBot="1" x14ac:dyDescent="0.35">
      <c r="B82" s="240">
        <f>SUM(B65:B81)</f>
        <v>0</v>
      </c>
      <c r="C82" s="425" t="s">
        <v>9</v>
      </c>
      <c r="D82" s="426"/>
      <c r="E82" s="426"/>
      <c r="F82" s="427"/>
      <c r="G82" s="240">
        <f>SUM(G65:G81)</f>
        <v>0</v>
      </c>
      <c r="H82" s="241"/>
      <c r="I82" s="240">
        <f>SUM(I65:I81)</f>
        <v>0</v>
      </c>
      <c r="J82" s="240">
        <f>SUM(J65:J81)</f>
        <v>0</v>
      </c>
      <c r="K82" s="242">
        <f>SUM(K65:K81)</f>
        <v>0</v>
      </c>
      <c r="L82" s="242">
        <f>SUM(L65:L81)</f>
        <v>0</v>
      </c>
    </row>
    <row r="83" spans="1:12" ht="15" thickBot="1" x14ac:dyDescent="0.35">
      <c r="B83" s="428" t="s">
        <v>8</v>
      </c>
      <c r="C83" s="424"/>
      <c r="D83" s="424"/>
      <c r="E83" s="424"/>
      <c r="F83" s="424"/>
      <c r="G83" s="424"/>
      <c r="H83" s="424"/>
      <c r="I83" s="243"/>
      <c r="J83" s="244"/>
      <c r="K83" s="245" t="s">
        <v>11</v>
      </c>
      <c r="L83" s="245">
        <f>+L82*1.1</f>
        <v>0</v>
      </c>
    </row>
    <row r="84" spans="1:12" ht="15" thickBot="1" x14ac:dyDescent="0.35">
      <c r="B84" s="429" t="s">
        <v>24</v>
      </c>
      <c r="C84" s="430"/>
      <c r="D84" s="430"/>
      <c r="E84" s="430"/>
      <c r="F84" s="430"/>
      <c r="G84" s="430"/>
      <c r="H84" s="430"/>
      <c r="I84" s="246"/>
      <c r="J84" s="246"/>
      <c r="K84" s="423">
        <f>+K82+L83</f>
        <v>0</v>
      </c>
      <c r="L84" s="424"/>
    </row>
    <row r="86" spans="1:12" x14ac:dyDescent="0.3">
      <c r="B86" s="331" t="s">
        <v>40</v>
      </c>
      <c r="C86" s="369"/>
      <c r="D86" s="369"/>
    </row>
    <row r="87" spans="1:12" ht="15" thickBot="1" x14ac:dyDescent="0.35">
      <c r="E87" s="7"/>
      <c r="F87" s="7"/>
      <c r="G87" s="7"/>
      <c r="H87" s="7"/>
      <c r="I87" s="27"/>
      <c r="J87" s="27"/>
      <c r="K87" s="28"/>
      <c r="L87" s="29"/>
    </row>
    <row r="88" spans="1:12" ht="15" thickBot="1" x14ac:dyDescent="0.35">
      <c r="B88" s="339" t="s">
        <v>0</v>
      </c>
      <c r="C88" s="354" t="s">
        <v>33</v>
      </c>
      <c r="D88" s="355"/>
      <c r="E88" s="336" t="s">
        <v>1</v>
      </c>
      <c r="F88" s="336" t="s">
        <v>14</v>
      </c>
      <c r="G88" s="336" t="s">
        <v>21</v>
      </c>
      <c r="H88" s="339" t="s">
        <v>2</v>
      </c>
      <c r="I88" s="345" t="s">
        <v>6</v>
      </c>
      <c r="J88" s="346"/>
      <c r="K88" s="323" t="s">
        <v>17</v>
      </c>
      <c r="L88" s="323" t="s">
        <v>18</v>
      </c>
    </row>
    <row r="89" spans="1:12" x14ac:dyDescent="0.3">
      <c r="B89" s="343"/>
      <c r="C89" s="339" t="s">
        <v>3</v>
      </c>
      <c r="D89" s="339" t="s">
        <v>4</v>
      </c>
      <c r="E89" s="337"/>
      <c r="F89" s="337"/>
      <c r="G89" s="337"/>
      <c r="H89" s="340"/>
      <c r="I89" s="351" t="s">
        <v>5</v>
      </c>
      <c r="J89" s="351" t="s">
        <v>48</v>
      </c>
      <c r="K89" s="347"/>
      <c r="L89" s="324"/>
    </row>
    <row r="90" spans="1:12" ht="15" thickBot="1" x14ac:dyDescent="0.35">
      <c r="B90" s="344"/>
      <c r="C90" s="344"/>
      <c r="D90" s="344"/>
      <c r="E90" s="338"/>
      <c r="F90" s="338"/>
      <c r="G90" s="338"/>
      <c r="H90" s="341"/>
      <c r="I90" s="325"/>
      <c r="J90" s="352"/>
      <c r="K90" s="348"/>
      <c r="L90" s="325"/>
    </row>
    <row r="91" spans="1:12" ht="15" thickBot="1" x14ac:dyDescent="0.35">
      <c r="A91" t="s">
        <v>135</v>
      </c>
      <c r="B91" s="41"/>
      <c r="C91" s="56"/>
      <c r="D91" s="165"/>
      <c r="E91" s="56"/>
      <c r="F91" s="57"/>
      <c r="G91" s="56"/>
      <c r="H91" s="56"/>
      <c r="I91" s="56"/>
      <c r="J91" s="56"/>
      <c r="K91" s="59"/>
      <c r="L91" s="59"/>
    </row>
    <row r="92" spans="1:12" ht="15" thickBot="1" x14ac:dyDescent="0.35">
      <c r="A92" t="s">
        <v>132</v>
      </c>
      <c r="B92" s="56"/>
      <c r="C92" s="63"/>
      <c r="D92" s="58"/>
      <c r="E92" s="56"/>
      <c r="F92" s="174"/>
      <c r="G92" s="56"/>
      <c r="H92" s="56"/>
      <c r="I92" s="56"/>
      <c r="J92" s="56"/>
      <c r="K92" s="59"/>
      <c r="L92" s="59"/>
    </row>
    <row r="93" spans="1:12" ht="15" thickBot="1" x14ac:dyDescent="0.35">
      <c r="A93" t="s">
        <v>139</v>
      </c>
      <c r="B93" s="41"/>
      <c r="C93" s="56"/>
      <c r="D93" s="58"/>
      <c r="E93" s="56"/>
      <c r="F93" s="57"/>
      <c r="G93" s="56"/>
      <c r="H93" s="56"/>
      <c r="I93" s="56"/>
      <c r="J93" s="56"/>
      <c r="K93" s="59"/>
      <c r="L93" s="59"/>
    </row>
    <row r="94" spans="1:12" ht="15" thickBot="1" x14ac:dyDescent="0.35">
      <c r="A94" t="s">
        <v>145</v>
      </c>
      <c r="B94" s="41"/>
      <c r="C94" s="56"/>
      <c r="D94" s="165"/>
      <c r="E94" s="56"/>
      <c r="F94" s="57"/>
      <c r="G94" s="56"/>
      <c r="H94" s="56"/>
      <c r="I94" s="56"/>
      <c r="J94" s="56"/>
      <c r="K94" s="59"/>
      <c r="L94" s="59"/>
    </row>
    <row r="95" spans="1:12" ht="15" thickBot="1" x14ac:dyDescent="0.35">
      <c r="A95" t="s">
        <v>145</v>
      </c>
      <c r="B95" s="41"/>
      <c r="C95" s="56"/>
      <c r="D95" s="165"/>
      <c r="E95" s="56"/>
      <c r="F95" s="57"/>
      <c r="G95" s="56"/>
      <c r="H95" s="56"/>
      <c r="I95" s="56"/>
      <c r="J95" s="56"/>
      <c r="K95" s="59"/>
      <c r="L95" s="72"/>
    </row>
    <row r="96" spans="1:12" ht="15" thickBot="1" x14ac:dyDescent="0.35">
      <c r="A96" t="s">
        <v>145</v>
      </c>
      <c r="B96" s="41"/>
      <c r="C96" s="56"/>
      <c r="D96" s="165"/>
      <c r="E96" s="56"/>
      <c r="F96" s="57"/>
      <c r="G96" s="56"/>
      <c r="H96" s="56"/>
      <c r="I96" s="56"/>
      <c r="J96" s="56"/>
      <c r="K96" s="59"/>
      <c r="L96" s="72"/>
    </row>
    <row r="97" spans="1:12" ht="15" thickBot="1" x14ac:dyDescent="0.35">
      <c r="A97" t="s">
        <v>145</v>
      </c>
      <c r="B97" s="41"/>
      <c r="C97" s="56"/>
      <c r="D97" s="165"/>
      <c r="E97" s="56"/>
      <c r="F97" s="57"/>
      <c r="G97" s="56"/>
      <c r="H97" s="56"/>
      <c r="I97" s="56"/>
      <c r="J97" s="56"/>
      <c r="K97" s="59"/>
      <c r="L97" s="72"/>
    </row>
    <row r="98" spans="1:12" ht="15" thickBot="1" x14ac:dyDescent="0.35">
      <c r="A98" t="s">
        <v>145</v>
      </c>
      <c r="B98" s="41"/>
      <c r="C98" s="56"/>
      <c r="D98" s="165"/>
      <c r="E98" s="56"/>
      <c r="F98" s="57"/>
      <c r="G98" s="56"/>
      <c r="H98" s="56"/>
      <c r="I98" s="56"/>
      <c r="J98" s="56"/>
      <c r="K98" s="59"/>
      <c r="L98" s="72"/>
    </row>
    <row r="99" spans="1:12" ht="15" thickBot="1" x14ac:dyDescent="0.35">
      <c r="A99" t="s">
        <v>146</v>
      </c>
      <c r="B99" s="56"/>
      <c r="C99" s="56"/>
      <c r="D99" s="170"/>
      <c r="E99" s="56"/>
      <c r="F99" s="57"/>
      <c r="G99" s="56"/>
      <c r="H99" s="56"/>
      <c r="I99" s="56"/>
      <c r="J99" s="56"/>
      <c r="K99" s="59"/>
      <c r="L99" s="72"/>
    </row>
    <row r="100" spans="1:12" ht="15" customHeight="1" thickBot="1" x14ac:dyDescent="0.35">
      <c r="A100" t="s">
        <v>144</v>
      </c>
      <c r="B100" s="41"/>
      <c r="C100" s="56"/>
      <c r="D100" s="56"/>
      <c r="E100" s="56"/>
      <c r="F100" s="57"/>
      <c r="G100" s="56"/>
      <c r="H100" s="56"/>
      <c r="I100" s="56"/>
      <c r="J100" s="56"/>
      <c r="K100" s="59"/>
      <c r="L100" s="72"/>
    </row>
    <row r="101" spans="1:12" ht="15" thickBot="1" x14ac:dyDescent="0.35">
      <c r="B101" s="41"/>
      <c r="C101" s="56"/>
      <c r="D101" s="56"/>
      <c r="E101" s="56"/>
      <c r="F101" s="57"/>
      <c r="G101" s="56"/>
      <c r="H101" s="56"/>
      <c r="I101" s="56"/>
      <c r="J101" s="56"/>
      <c r="K101" s="59"/>
      <c r="L101" s="72"/>
    </row>
    <row r="102" spans="1:12" ht="15" thickBot="1" x14ac:dyDescent="0.35">
      <c r="B102" s="240">
        <f>SUM(B91:B101)</f>
        <v>0</v>
      </c>
      <c r="C102" s="425" t="s">
        <v>9</v>
      </c>
      <c r="D102" s="426"/>
      <c r="E102" s="426"/>
      <c r="F102" s="427"/>
      <c r="G102" s="240">
        <f>SUM(G91:G101)</f>
        <v>0</v>
      </c>
      <c r="H102" s="241"/>
      <c r="I102" s="240">
        <f>SUM(I91:I101)</f>
        <v>0</v>
      </c>
      <c r="J102" s="240">
        <f>SUM(J91:J101)</f>
        <v>0</v>
      </c>
      <c r="K102" s="242">
        <f>SUM(K91:K101)</f>
        <v>0</v>
      </c>
      <c r="L102" s="242">
        <f>SUM(L91:L101)</f>
        <v>0</v>
      </c>
    </row>
    <row r="103" spans="1:12" ht="15" thickBot="1" x14ac:dyDescent="0.35">
      <c r="B103" s="428" t="s">
        <v>8</v>
      </c>
      <c r="C103" s="424"/>
      <c r="D103" s="424"/>
      <c r="E103" s="424"/>
      <c r="F103" s="424"/>
      <c r="G103" s="424"/>
      <c r="H103" s="424"/>
      <c r="I103" s="243"/>
      <c r="J103" s="244"/>
      <c r="K103" s="245" t="s">
        <v>11</v>
      </c>
      <c r="L103" s="245">
        <f>+L102*1.1</f>
        <v>0</v>
      </c>
    </row>
    <row r="104" spans="1:12" ht="15" thickBot="1" x14ac:dyDescent="0.35">
      <c r="B104" s="429" t="s">
        <v>24</v>
      </c>
      <c r="C104" s="430"/>
      <c r="D104" s="430"/>
      <c r="E104" s="430"/>
      <c r="F104" s="430"/>
      <c r="G104" s="430"/>
      <c r="H104" s="430"/>
      <c r="I104" s="246"/>
      <c r="J104" s="246"/>
      <c r="K104" s="423">
        <f>+K102+L103</f>
        <v>0</v>
      </c>
      <c r="L104" s="424"/>
    </row>
    <row r="106" spans="1:12" ht="15" thickBot="1" x14ac:dyDescent="0.35">
      <c r="B106" s="331" t="s">
        <v>52</v>
      </c>
      <c r="C106" s="369"/>
      <c r="D106" s="369"/>
      <c r="E106" s="7"/>
      <c r="F106" s="7"/>
      <c r="G106" s="7"/>
      <c r="H106" s="7"/>
      <c r="I106" s="27"/>
      <c r="J106" s="27"/>
      <c r="K106" s="28"/>
      <c r="L106" s="29"/>
    </row>
    <row r="107" spans="1:12" ht="15" thickBot="1" x14ac:dyDescent="0.35">
      <c r="B107" s="339" t="s">
        <v>0</v>
      </c>
      <c r="C107" s="354" t="s">
        <v>33</v>
      </c>
      <c r="D107" s="355"/>
      <c r="E107" s="336" t="s">
        <v>1</v>
      </c>
      <c r="F107" s="336" t="s">
        <v>14</v>
      </c>
      <c r="G107" s="336" t="s">
        <v>21</v>
      </c>
      <c r="H107" s="339" t="s">
        <v>2</v>
      </c>
      <c r="I107" s="345" t="s">
        <v>6</v>
      </c>
      <c r="J107" s="346"/>
      <c r="K107" s="323" t="s">
        <v>17</v>
      </c>
      <c r="L107" s="323" t="s">
        <v>18</v>
      </c>
    </row>
    <row r="108" spans="1:12" x14ac:dyDescent="0.3">
      <c r="B108" s="343"/>
      <c r="C108" s="339" t="s">
        <v>3</v>
      </c>
      <c r="D108" s="339" t="s">
        <v>4</v>
      </c>
      <c r="E108" s="337"/>
      <c r="F108" s="337"/>
      <c r="G108" s="337"/>
      <c r="H108" s="340"/>
      <c r="I108" s="351" t="s">
        <v>5</v>
      </c>
      <c r="J108" s="351" t="s">
        <v>48</v>
      </c>
      <c r="K108" s="347"/>
      <c r="L108" s="324"/>
    </row>
    <row r="109" spans="1:12" ht="15" thickBot="1" x14ac:dyDescent="0.35">
      <c r="B109" s="344"/>
      <c r="C109" s="344"/>
      <c r="D109" s="344"/>
      <c r="E109" s="338"/>
      <c r="F109" s="338"/>
      <c r="G109" s="338"/>
      <c r="H109" s="341"/>
      <c r="I109" s="325"/>
      <c r="J109" s="352"/>
      <c r="K109" s="348"/>
      <c r="L109" s="325"/>
    </row>
    <row r="110" spans="1:12" ht="15.6" thickBot="1" x14ac:dyDescent="0.35">
      <c r="A110" t="s">
        <v>138</v>
      </c>
      <c r="B110" s="64"/>
      <c r="C110" s="63"/>
      <c r="D110" s="165"/>
      <c r="E110" s="63"/>
      <c r="F110" s="42"/>
      <c r="G110" s="41"/>
      <c r="H110" s="66"/>
      <c r="I110" s="65"/>
      <c r="J110" s="65"/>
      <c r="K110" s="59"/>
      <c r="L110" s="59"/>
    </row>
    <row r="111" spans="1:12" ht="15" thickBot="1" x14ac:dyDescent="0.35">
      <c r="A111" t="s">
        <v>132</v>
      </c>
      <c r="B111" s="56"/>
      <c r="C111" s="63"/>
      <c r="D111" s="137"/>
      <c r="E111" s="63"/>
      <c r="F111" s="137"/>
      <c r="G111" s="56"/>
      <c r="H111" s="63"/>
      <c r="I111" s="56"/>
      <c r="J111" s="56"/>
      <c r="K111" s="59"/>
      <c r="L111" s="48"/>
    </row>
    <row r="112" spans="1:12" ht="15" thickBot="1" x14ac:dyDescent="0.35">
      <c r="A112" t="s">
        <v>138</v>
      </c>
      <c r="B112" s="41"/>
      <c r="C112" s="63"/>
      <c r="D112" s="165"/>
      <c r="E112" s="63"/>
      <c r="F112" s="63"/>
      <c r="G112" s="56"/>
      <c r="H112" s="63"/>
      <c r="I112" s="56"/>
      <c r="J112" s="56"/>
      <c r="K112" s="72"/>
      <c r="L112" s="72"/>
    </row>
    <row r="113" spans="1:12" ht="15" customHeight="1" thickBot="1" x14ac:dyDescent="0.35">
      <c r="A113" t="s">
        <v>137</v>
      </c>
      <c r="B113" s="41"/>
      <c r="C113" s="63"/>
      <c r="D113" s="165"/>
      <c r="E113" s="63"/>
      <c r="F113" s="63"/>
      <c r="G113" s="56"/>
      <c r="H113" s="63"/>
      <c r="I113" s="56"/>
      <c r="J113" s="56"/>
      <c r="K113" s="72"/>
      <c r="L113" s="72"/>
    </row>
    <row r="114" spans="1:12" ht="15" thickBot="1" x14ac:dyDescent="0.35">
      <c r="A114" t="s">
        <v>137</v>
      </c>
      <c r="B114" s="41"/>
      <c r="C114" s="56"/>
      <c r="D114" s="56"/>
      <c r="E114" s="63"/>
      <c r="F114" s="78"/>
      <c r="G114" s="56"/>
      <c r="H114" s="63"/>
      <c r="I114" s="56"/>
      <c r="J114" s="56"/>
      <c r="K114" s="72"/>
      <c r="L114" s="72"/>
    </row>
    <row r="115" spans="1:12" ht="15" thickBot="1" x14ac:dyDescent="0.35">
      <c r="A115" t="s">
        <v>134</v>
      </c>
      <c r="B115" s="41"/>
      <c r="C115" s="63"/>
      <c r="D115" s="165"/>
      <c r="E115" s="63"/>
      <c r="F115" s="63"/>
      <c r="G115" s="56"/>
      <c r="H115" s="63"/>
      <c r="I115" s="56"/>
      <c r="J115" s="56"/>
      <c r="K115" s="72"/>
      <c r="L115" s="72"/>
    </row>
    <row r="116" spans="1:12" ht="15" thickBot="1" x14ac:dyDescent="0.35">
      <c r="A116" t="s">
        <v>135</v>
      </c>
      <c r="B116" s="41"/>
      <c r="C116" s="63"/>
      <c r="D116" s="165"/>
      <c r="E116" s="63"/>
      <c r="F116" s="57"/>
      <c r="G116" s="56"/>
      <c r="H116" s="56"/>
      <c r="I116" s="56"/>
      <c r="J116" s="56"/>
      <c r="K116" s="59"/>
      <c r="L116" s="59"/>
    </row>
    <row r="117" spans="1:12" ht="15" thickBot="1" x14ac:dyDescent="0.35">
      <c r="A117" t="s">
        <v>135</v>
      </c>
      <c r="B117" s="56"/>
      <c r="C117" s="63"/>
      <c r="D117" s="56"/>
      <c r="E117" s="63"/>
      <c r="F117" s="63"/>
      <c r="G117" s="56"/>
      <c r="H117" s="63"/>
      <c r="I117" s="56"/>
      <c r="J117" s="56"/>
      <c r="K117" s="72"/>
      <c r="L117" s="72"/>
    </row>
    <row r="118" spans="1:12" ht="15" thickBot="1" x14ac:dyDescent="0.35">
      <c r="A118" t="s">
        <v>135</v>
      </c>
      <c r="B118" s="56"/>
      <c r="C118" s="63"/>
      <c r="D118" s="56"/>
      <c r="E118" s="63"/>
      <c r="F118" s="63"/>
      <c r="G118" s="56"/>
      <c r="H118" s="63"/>
      <c r="I118" s="56"/>
      <c r="J118" s="56"/>
      <c r="K118" s="72"/>
      <c r="L118" s="72"/>
    </row>
    <row r="119" spans="1:12" ht="15" thickBot="1" x14ac:dyDescent="0.35">
      <c r="A119" t="s">
        <v>133</v>
      </c>
      <c r="B119" s="56"/>
      <c r="C119" s="63"/>
      <c r="D119" s="183"/>
      <c r="E119" s="63"/>
      <c r="F119" s="186"/>
      <c r="G119" s="56"/>
      <c r="H119" s="63"/>
      <c r="I119" s="56"/>
      <c r="J119" s="56"/>
      <c r="K119" s="72"/>
      <c r="L119" s="72"/>
    </row>
    <row r="120" spans="1:12" ht="15" thickBot="1" x14ac:dyDescent="0.35">
      <c r="A120" t="s">
        <v>143</v>
      </c>
      <c r="B120" s="56"/>
      <c r="C120" s="63"/>
      <c r="D120" s="137"/>
      <c r="E120" s="63"/>
      <c r="F120" s="137"/>
      <c r="G120" s="56"/>
      <c r="H120" s="63"/>
      <c r="I120" s="56"/>
      <c r="J120" s="56"/>
      <c r="K120" s="72"/>
      <c r="L120" s="72"/>
    </row>
    <row r="121" spans="1:12" ht="15" thickBot="1" x14ac:dyDescent="0.35">
      <c r="A121" t="s">
        <v>147</v>
      </c>
      <c r="B121" s="41"/>
      <c r="C121" s="63"/>
      <c r="D121" s="170"/>
      <c r="E121" s="63"/>
      <c r="F121" s="63"/>
      <c r="G121" s="56"/>
      <c r="H121" s="63"/>
      <c r="I121" s="56"/>
      <c r="J121" s="56"/>
      <c r="K121" s="72"/>
      <c r="L121" s="72"/>
    </row>
    <row r="122" spans="1:12" ht="15" thickBot="1" x14ac:dyDescent="0.35">
      <c r="A122" t="s">
        <v>147</v>
      </c>
      <c r="B122" s="41"/>
      <c r="C122" s="63"/>
      <c r="D122" s="170"/>
      <c r="E122" s="63"/>
      <c r="F122" s="63"/>
      <c r="G122" s="56"/>
      <c r="H122" s="63"/>
      <c r="I122" s="56"/>
      <c r="J122" s="56"/>
      <c r="K122" s="72"/>
      <c r="L122" s="72"/>
    </row>
    <row r="123" spans="1:12" ht="15" thickBot="1" x14ac:dyDescent="0.35">
      <c r="A123" t="s">
        <v>147</v>
      </c>
      <c r="B123" s="41"/>
      <c r="C123" s="63"/>
      <c r="D123" s="56"/>
      <c r="E123" s="63"/>
      <c r="F123" s="63"/>
      <c r="G123" s="56"/>
      <c r="H123" s="63"/>
      <c r="I123" s="56"/>
      <c r="J123" s="56"/>
      <c r="K123" s="72"/>
      <c r="L123" s="72"/>
    </row>
    <row r="124" spans="1:12" ht="15" thickBot="1" x14ac:dyDescent="0.35">
      <c r="B124" s="215">
        <f>SUM(B110:B123)</f>
        <v>0</v>
      </c>
      <c r="C124" s="415" t="s">
        <v>9</v>
      </c>
      <c r="D124" s="416"/>
      <c r="E124" s="416"/>
      <c r="F124" s="417"/>
      <c r="G124" s="215">
        <f>SUM(G110:G123)</f>
        <v>0</v>
      </c>
      <c r="H124" s="234"/>
      <c r="I124" s="215">
        <f>SUM(I110:I123)</f>
        <v>0</v>
      </c>
      <c r="J124" s="215">
        <f>SUM(J110:J123)</f>
        <v>0</v>
      </c>
      <c r="K124" s="235">
        <f>SUM(K110:K123)</f>
        <v>0</v>
      </c>
      <c r="L124" s="235">
        <f>SUM(L110:L123)</f>
        <v>0</v>
      </c>
    </row>
    <row r="125" spans="1:12" ht="15" thickBot="1" x14ac:dyDescent="0.35">
      <c r="B125" s="418" t="s">
        <v>8</v>
      </c>
      <c r="C125" s="419"/>
      <c r="D125" s="419"/>
      <c r="E125" s="419"/>
      <c r="F125" s="419"/>
      <c r="G125" s="419"/>
      <c r="H125" s="419"/>
      <c r="I125" s="236"/>
      <c r="J125" s="237"/>
      <c r="K125" s="238" t="s">
        <v>11</v>
      </c>
      <c r="L125" s="238">
        <f>+L124*1.1</f>
        <v>0</v>
      </c>
    </row>
    <row r="126" spans="1:12" ht="15" thickBot="1" x14ac:dyDescent="0.35">
      <c r="B126" s="420" t="s">
        <v>24</v>
      </c>
      <c r="C126" s="421"/>
      <c r="D126" s="421"/>
      <c r="E126" s="421"/>
      <c r="F126" s="421"/>
      <c r="G126" s="421"/>
      <c r="H126" s="421"/>
      <c r="I126" s="239"/>
      <c r="J126" s="239"/>
      <c r="K126" s="422">
        <f>+K124+L125</f>
        <v>0</v>
      </c>
      <c r="L126" s="419"/>
    </row>
  </sheetData>
  <sortState ref="A111:L123">
    <sortCondition ref="A110"/>
  </sortState>
  <mergeCells count="93">
    <mergeCell ref="K104:L104"/>
    <mergeCell ref="B106:D106"/>
    <mergeCell ref="C124:F124"/>
    <mergeCell ref="B125:H125"/>
    <mergeCell ref="B126:H126"/>
    <mergeCell ref="K126:L126"/>
    <mergeCell ref="H107:H109"/>
    <mergeCell ref="I107:J107"/>
    <mergeCell ref="K107:K109"/>
    <mergeCell ref="L107:L109"/>
    <mergeCell ref="C108:C109"/>
    <mergeCell ref="D108:D109"/>
    <mergeCell ref="I108:I109"/>
    <mergeCell ref="J108:J109"/>
    <mergeCell ref="B107:B109"/>
    <mergeCell ref="C107:D107"/>
    <mergeCell ref="C82:F82"/>
    <mergeCell ref="B83:H83"/>
    <mergeCell ref="B84:H84"/>
    <mergeCell ref="G107:G109"/>
    <mergeCell ref="H88:H90"/>
    <mergeCell ref="C102:F102"/>
    <mergeCell ref="B103:H103"/>
    <mergeCell ref="B104:H104"/>
    <mergeCell ref="E107:E109"/>
    <mergeCell ref="F107:F109"/>
    <mergeCell ref="K84:L84"/>
    <mergeCell ref="B86:D86"/>
    <mergeCell ref="B88:B90"/>
    <mergeCell ref="C88:D88"/>
    <mergeCell ref="E88:E90"/>
    <mergeCell ref="F88:F90"/>
    <mergeCell ref="G88:G90"/>
    <mergeCell ref="C89:C90"/>
    <mergeCell ref="D89:D90"/>
    <mergeCell ref="I89:I90"/>
    <mergeCell ref="J89:J90"/>
    <mergeCell ref="I88:J88"/>
    <mergeCell ref="K88:K90"/>
    <mergeCell ref="L88:L90"/>
    <mergeCell ref="H62:H64"/>
    <mergeCell ref="I62:J62"/>
    <mergeCell ref="K62:K64"/>
    <mergeCell ref="L62:L64"/>
    <mergeCell ref="C63:C64"/>
    <mergeCell ref="D63:D64"/>
    <mergeCell ref="I63:I64"/>
    <mergeCell ref="J63:J64"/>
    <mergeCell ref="C57:F57"/>
    <mergeCell ref="B58:H58"/>
    <mergeCell ref="B59:H59"/>
    <mergeCell ref="K59:L59"/>
    <mergeCell ref="B61:D61"/>
    <mergeCell ref="B62:B64"/>
    <mergeCell ref="C62:D62"/>
    <mergeCell ref="E62:E64"/>
    <mergeCell ref="F62:F64"/>
    <mergeCell ref="G62:G64"/>
    <mergeCell ref="H35:H37"/>
    <mergeCell ref="I35:J35"/>
    <mergeCell ref="K35:K37"/>
    <mergeCell ref="L35:L37"/>
    <mergeCell ref="C36:C37"/>
    <mergeCell ref="D36:D37"/>
    <mergeCell ref="I36:I37"/>
    <mergeCell ref="J36:J37"/>
    <mergeCell ref="G35:G37"/>
    <mergeCell ref="B33:D33"/>
    <mergeCell ref="B35:B37"/>
    <mergeCell ref="C35:D35"/>
    <mergeCell ref="E35:E37"/>
    <mergeCell ref="F35:F37"/>
    <mergeCell ref="C29:F29"/>
    <mergeCell ref="B30:H30"/>
    <mergeCell ref="B31:H31"/>
    <mergeCell ref="K31:L31"/>
    <mergeCell ref="B1:L1"/>
    <mergeCell ref="B2:L2"/>
    <mergeCell ref="B3:L3"/>
    <mergeCell ref="B4:L4"/>
    <mergeCell ref="I5:J5"/>
    <mergeCell ref="K5:K7"/>
    <mergeCell ref="L5:L7"/>
    <mergeCell ref="C6:C7"/>
    <mergeCell ref="D6:D7"/>
    <mergeCell ref="I6:I7"/>
    <mergeCell ref="J6:J7"/>
    <mergeCell ref="B5:B7"/>
    <mergeCell ref="C5:D5"/>
    <mergeCell ref="E5:E7"/>
    <mergeCell ref="F5:F7"/>
    <mergeCell ref="G5:G7"/>
    <mergeCell ref="H5:H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I61" sqref="I61"/>
    </sheetView>
  </sheetViews>
  <sheetFormatPr baseColWidth="10" defaultRowHeight="14.4" x14ac:dyDescent="0.3"/>
  <cols>
    <col min="1" max="1" width="5.109375" customWidth="1"/>
    <col min="2" max="2" width="20.33203125" customWidth="1"/>
    <col min="3" max="3" width="27.5546875" customWidth="1"/>
    <col min="4" max="4" width="19.44140625" customWidth="1"/>
    <col min="6" max="6" width="7.6640625" customWidth="1"/>
    <col min="7" max="7" width="19.44140625" customWidth="1"/>
    <col min="8" max="8" width="9.109375" customWidth="1"/>
    <col min="9" max="9" width="10.109375" customWidth="1"/>
    <col min="10" max="10" width="11.88671875" customWidth="1"/>
    <col min="11" max="11" width="13.5546875" customWidth="1"/>
    <col min="13" max="13" width="12.33203125" customWidth="1"/>
  </cols>
  <sheetData>
    <row r="1" spans="1:13" ht="15" customHeight="1" x14ac:dyDescent="0.3">
      <c r="A1" s="368" t="s">
        <v>10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ht="15" customHeight="1" x14ac:dyDescent="0.3">
      <c r="A2" s="368" t="s">
        <v>53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4" spans="1:13" ht="15.75" customHeight="1" x14ac:dyDescent="0.3">
      <c r="A4" s="374" t="s">
        <v>185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x14ac:dyDescent="0.3">
      <c r="A5" s="372"/>
      <c r="B5" s="372"/>
      <c r="C5" s="372"/>
      <c r="D5" s="372"/>
      <c r="E5" s="372"/>
      <c r="F5" s="372"/>
      <c r="G5" s="372"/>
      <c r="H5" s="372"/>
      <c r="I5" s="372"/>
    </row>
    <row r="6" spans="1:13" x14ac:dyDescent="0.3">
      <c r="A6" s="305"/>
      <c r="B6" s="305"/>
      <c r="C6" s="305"/>
      <c r="D6" s="305"/>
      <c r="E6" s="305"/>
      <c r="F6" s="305"/>
      <c r="G6" s="305"/>
      <c r="H6" s="305"/>
      <c r="I6" s="305"/>
    </row>
    <row r="7" spans="1:13" x14ac:dyDescent="0.3">
      <c r="A7" s="305"/>
      <c r="B7" s="305"/>
      <c r="C7" s="305"/>
      <c r="D7" s="305"/>
      <c r="E7" s="305"/>
      <c r="F7" s="305"/>
      <c r="G7" s="305"/>
      <c r="H7" s="305"/>
      <c r="I7" s="305"/>
    </row>
    <row r="8" spans="1:13" ht="20.25" customHeight="1" x14ac:dyDescent="0.3">
      <c r="A8" s="373" t="s">
        <v>40</v>
      </c>
      <c r="B8" s="373"/>
      <c r="C8" s="373"/>
    </row>
    <row r="9" spans="1:13" ht="20.25" customHeight="1" thickBot="1" x14ac:dyDescent="0.35">
      <c r="A9" s="303"/>
      <c r="B9" s="303"/>
      <c r="C9" s="303"/>
    </row>
    <row r="10" spans="1:13" ht="15" thickBot="1" x14ac:dyDescent="0.35">
      <c r="A10" s="339" t="s">
        <v>0</v>
      </c>
      <c r="B10" s="354" t="s">
        <v>33</v>
      </c>
      <c r="C10" s="355"/>
      <c r="D10" s="336" t="s">
        <v>1</v>
      </c>
      <c r="E10" s="336" t="s">
        <v>14</v>
      </c>
      <c r="F10" s="336" t="s">
        <v>21</v>
      </c>
      <c r="G10" s="339" t="s">
        <v>2</v>
      </c>
      <c r="H10" s="345" t="s">
        <v>6</v>
      </c>
      <c r="I10" s="346"/>
      <c r="J10" s="323" t="s">
        <v>17</v>
      </c>
      <c r="K10" s="323" t="s">
        <v>18</v>
      </c>
      <c r="L10" s="323" t="s">
        <v>180</v>
      </c>
      <c r="M10" s="323" t="s">
        <v>181</v>
      </c>
    </row>
    <row r="11" spans="1:13" x14ac:dyDescent="0.3">
      <c r="A11" s="343"/>
      <c r="B11" s="339" t="s">
        <v>3</v>
      </c>
      <c r="C11" s="339" t="s">
        <v>4</v>
      </c>
      <c r="D11" s="337"/>
      <c r="E11" s="337"/>
      <c r="F11" s="337"/>
      <c r="G11" s="340"/>
      <c r="H11" s="349" t="s">
        <v>5</v>
      </c>
      <c r="I11" s="351" t="s">
        <v>48</v>
      </c>
      <c r="J11" s="347"/>
      <c r="K11" s="324"/>
      <c r="L11" s="347"/>
      <c r="M11" s="324"/>
    </row>
    <row r="12" spans="1:13" ht="19.5" customHeight="1" thickBot="1" x14ac:dyDescent="0.35">
      <c r="A12" s="344"/>
      <c r="B12" s="344"/>
      <c r="C12" s="344"/>
      <c r="D12" s="338"/>
      <c r="E12" s="338"/>
      <c r="F12" s="338"/>
      <c r="G12" s="341"/>
      <c r="H12" s="350"/>
      <c r="I12" s="352"/>
      <c r="J12" s="348"/>
      <c r="K12" s="325"/>
      <c r="L12" s="348"/>
      <c r="M12" s="325"/>
    </row>
    <row r="13" spans="1:13" ht="80.25" customHeight="1" thickBot="1" x14ac:dyDescent="0.35">
      <c r="A13" s="12">
        <v>1</v>
      </c>
      <c r="B13" s="63" t="s">
        <v>204</v>
      </c>
      <c r="C13" s="306" t="s">
        <v>227</v>
      </c>
      <c r="D13" s="63" t="s">
        <v>194</v>
      </c>
      <c r="E13" s="51" t="s">
        <v>195</v>
      </c>
      <c r="F13" s="51">
        <v>24</v>
      </c>
      <c r="G13" s="51" t="s">
        <v>207</v>
      </c>
      <c r="H13" s="24">
        <v>11</v>
      </c>
      <c r="I13" s="24">
        <v>21</v>
      </c>
      <c r="J13" s="45">
        <v>92800</v>
      </c>
      <c r="K13" s="45">
        <v>90420</v>
      </c>
      <c r="L13" s="45">
        <v>26250</v>
      </c>
      <c r="M13" s="45">
        <v>4100</v>
      </c>
    </row>
    <row r="14" spans="1:13" ht="15" thickBot="1" x14ac:dyDescent="0.35">
      <c r="A14" s="214">
        <f>SUM(A13:A13)</f>
        <v>1</v>
      </c>
      <c r="B14" s="332" t="s">
        <v>216</v>
      </c>
      <c r="C14" s="333"/>
      <c r="D14" s="333"/>
      <c r="E14" s="334"/>
      <c r="F14" s="222">
        <f>SUM(F13:F13)</f>
        <v>24</v>
      </c>
      <c r="G14" s="221"/>
      <c r="H14" s="222">
        <f t="shared" ref="H14:M14" si="0">SUM(H13:H13)</f>
        <v>11</v>
      </c>
      <c r="I14" s="222">
        <f t="shared" si="0"/>
        <v>21</v>
      </c>
      <c r="J14" s="223">
        <f t="shared" si="0"/>
        <v>92800</v>
      </c>
      <c r="K14" s="223">
        <f t="shared" si="0"/>
        <v>90420</v>
      </c>
      <c r="L14" s="223">
        <f t="shared" si="0"/>
        <v>26250</v>
      </c>
      <c r="M14" s="223">
        <f t="shared" si="0"/>
        <v>4100</v>
      </c>
    </row>
    <row r="15" spans="1:13" ht="15" thickBot="1" x14ac:dyDescent="0.35">
      <c r="A15" s="356" t="s">
        <v>8</v>
      </c>
      <c r="B15" s="357"/>
      <c r="C15" s="357"/>
      <c r="D15" s="357"/>
      <c r="E15" s="357"/>
      <c r="F15" s="357"/>
      <c r="G15" s="358"/>
      <c r="H15" s="37"/>
      <c r="I15" s="37"/>
      <c r="J15" s="223" t="s">
        <v>11</v>
      </c>
      <c r="K15" s="220">
        <f>+K14*1.1</f>
        <v>99462.000000000015</v>
      </c>
      <c r="L15" s="220"/>
      <c r="M15" s="220"/>
    </row>
    <row r="16" spans="1:13" ht="15" thickBot="1" x14ac:dyDescent="0.35">
      <c r="A16" s="332" t="s">
        <v>24</v>
      </c>
      <c r="B16" s="359"/>
      <c r="C16" s="359"/>
      <c r="D16" s="359"/>
      <c r="E16" s="359"/>
      <c r="F16" s="359"/>
      <c r="G16" s="360"/>
      <c r="H16" s="40"/>
      <c r="I16" s="40"/>
      <c r="J16" s="362">
        <f>+J14+K15+L14+M14</f>
        <v>222612</v>
      </c>
      <c r="K16" s="363"/>
      <c r="L16" s="363"/>
      <c r="M16" s="364"/>
    </row>
    <row r="17" spans="1:13" x14ac:dyDescent="0.3">
      <c r="A17" s="73"/>
      <c r="B17" s="74"/>
      <c r="C17" s="74"/>
      <c r="D17" s="74"/>
      <c r="E17" s="74"/>
      <c r="F17" s="74"/>
      <c r="G17" s="74"/>
      <c r="H17" s="299"/>
      <c r="I17" s="299"/>
      <c r="J17" s="76"/>
      <c r="K17" s="76"/>
      <c r="L17" s="76"/>
      <c r="M17" s="76"/>
    </row>
    <row r="19" spans="1:13" x14ac:dyDescent="0.3">
      <c r="A19" s="4" t="s">
        <v>45</v>
      </c>
    </row>
    <row r="20" spans="1:13" ht="15" thickBot="1" x14ac:dyDescent="0.35">
      <c r="A20" s="4"/>
    </row>
    <row r="21" spans="1:13" ht="15" thickBot="1" x14ac:dyDescent="0.35">
      <c r="A21" s="339" t="s">
        <v>0</v>
      </c>
      <c r="B21" s="354" t="s">
        <v>33</v>
      </c>
      <c r="C21" s="355"/>
      <c r="D21" s="336" t="s">
        <v>1</v>
      </c>
      <c r="E21" s="336" t="s">
        <v>14</v>
      </c>
      <c r="F21" s="336" t="s">
        <v>21</v>
      </c>
      <c r="G21" s="339" t="s">
        <v>2</v>
      </c>
      <c r="H21" s="345" t="s">
        <v>6</v>
      </c>
      <c r="I21" s="346"/>
      <c r="J21" s="323" t="s">
        <v>17</v>
      </c>
      <c r="K21" s="323" t="s">
        <v>18</v>
      </c>
      <c r="L21" s="339" t="s">
        <v>180</v>
      </c>
      <c r="M21" s="323" t="s">
        <v>181</v>
      </c>
    </row>
    <row r="22" spans="1:13" x14ac:dyDescent="0.3">
      <c r="A22" s="343"/>
      <c r="B22" s="339" t="s">
        <v>3</v>
      </c>
      <c r="C22" s="339" t="s">
        <v>4</v>
      </c>
      <c r="D22" s="337"/>
      <c r="E22" s="337"/>
      <c r="F22" s="337"/>
      <c r="G22" s="340"/>
      <c r="H22" s="351" t="s">
        <v>5</v>
      </c>
      <c r="I22" s="351" t="s">
        <v>48</v>
      </c>
      <c r="J22" s="347"/>
      <c r="K22" s="324"/>
      <c r="L22" s="365"/>
      <c r="M22" s="324"/>
    </row>
    <row r="23" spans="1:13" ht="19.5" customHeight="1" thickBot="1" x14ac:dyDescent="0.35">
      <c r="A23" s="344"/>
      <c r="B23" s="344"/>
      <c r="C23" s="344"/>
      <c r="D23" s="338"/>
      <c r="E23" s="338"/>
      <c r="F23" s="338"/>
      <c r="G23" s="341"/>
      <c r="H23" s="325"/>
      <c r="I23" s="352"/>
      <c r="J23" s="348"/>
      <c r="K23" s="325"/>
      <c r="L23" s="366"/>
      <c r="M23" s="325"/>
    </row>
    <row r="24" spans="1:13" ht="42" thickBot="1" x14ac:dyDescent="0.35">
      <c r="A24" s="41">
        <v>1</v>
      </c>
      <c r="B24" s="63" t="s">
        <v>196</v>
      </c>
      <c r="C24" s="259" t="s">
        <v>197</v>
      </c>
      <c r="D24" s="63" t="s">
        <v>30</v>
      </c>
      <c r="E24" s="42" t="s">
        <v>212</v>
      </c>
      <c r="F24" s="41">
        <v>16</v>
      </c>
      <c r="G24" s="41" t="s">
        <v>211</v>
      </c>
      <c r="H24" s="41">
        <v>5</v>
      </c>
      <c r="I24" s="41">
        <v>27</v>
      </c>
      <c r="J24" s="48">
        <v>33076</v>
      </c>
      <c r="K24" s="48">
        <v>76000</v>
      </c>
      <c r="L24" s="45">
        <v>33311.15</v>
      </c>
      <c r="M24" s="45">
        <v>4800</v>
      </c>
    </row>
    <row r="25" spans="1:13" ht="80.25" customHeight="1" thickBot="1" x14ac:dyDescent="0.35">
      <c r="A25" s="41">
        <v>1</v>
      </c>
      <c r="B25" s="288" t="s">
        <v>217</v>
      </c>
      <c r="C25" s="306" t="s">
        <v>226</v>
      </c>
      <c r="D25" s="63" t="s">
        <v>30</v>
      </c>
      <c r="E25" s="289" t="s">
        <v>208</v>
      </c>
      <c r="F25" s="41">
        <v>8</v>
      </c>
      <c r="G25" s="41" t="s">
        <v>198</v>
      </c>
      <c r="H25" s="41">
        <v>0</v>
      </c>
      <c r="I25" s="41">
        <v>12</v>
      </c>
      <c r="J25" s="48">
        <v>0</v>
      </c>
      <c r="K25" s="48">
        <v>17200</v>
      </c>
      <c r="L25" s="45">
        <v>4500</v>
      </c>
      <c r="M25" s="45">
        <v>3800</v>
      </c>
    </row>
    <row r="26" spans="1:13" ht="69" customHeight="1" thickBot="1" x14ac:dyDescent="0.35">
      <c r="A26" s="41">
        <v>1</v>
      </c>
      <c r="B26" s="288" t="s">
        <v>218</v>
      </c>
      <c r="C26" s="306" t="s">
        <v>225</v>
      </c>
      <c r="D26" s="63" t="s">
        <v>30</v>
      </c>
      <c r="E26" s="289" t="s">
        <v>209</v>
      </c>
      <c r="F26" s="41">
        <v>16</v>
      </c>
      <c r="G26" s="41" t="s">
        <v>210</v>
      </c>
      <c r="H26" s="41">
        <v>31</v>
      </c>
      <c r="I26" s="41">
        <v>1</v>
      </c>
      <c r="J26" s="48">
        <v>37600</v>
      </c>
      <c r="K26" s="48">
        <v>33000</v>
      </c>
      <c r="L26" s="45">
        <v>24750</v>
      </c>
      <c r="M26" s="45">
        <v>4400</v>
      </c>
    </row>
    <row r="27" spans="1:13" ht="15.75" customHeight="1" thickBot="1" x14ac:dyDescent="0.35">
      <c r="A27" s="260">
        <f>SUM(A24:A26)</f>
        <v>3</v>
      </c>
      <c r="B27" s="332" t="s">
        <v>216</v>
      </c>
      <c r="C27" s="333"/>
      <c r="D27" s="333"/>
      <c r="E27" s="334"/>
      <c r="F27" s="290">
        <f>SUM(F24:F26)</f>
        <v>40</v>
      </c>
      <c r="G27" s="256"/>
      <c r="H27" s="290">
        <f t="shared" ref="H27:M27" si="1">SUM(H24:H26)</f>
        <v>36</v>
      </c>
      <c r="I27" s="290">
        <f t="shared" si="1"/>
        <v>40</v>
      </c>
      <c r="J27" s="258">
        <f t="shared" si="1"/>
        <v>70676</v>
      </c>
      <c r="K27" s="281">
        <f t="shared" si="1"/>
        <v>126200</v>
      </c>
      <c r="L27" s="281">
        <f t="shared" si="1"/>
        <v>62561.15</v>
      </c>
      <c r="M27" s="281">
        <f t="shared" si="1"/>
        <v>13000</v>
      </c>
    </row>
    <row r="28" spans="1:13" ht="15" thickBot="1" x14ac:dyDescent="0.35">
      <c r="A28" s="327" t="s">
        <v>8</v>
      </c>
      <c r="B28" s="328"/>
      <c r="C28" s="328"/>
      <c r="D28" s="328"/>
      <c r="E28" s="328"/>
      <c r="F28" s="328"/>
      <c r="G28" s="328"/>
      <c r="H28" s="37"/>
      <c r="I28" s="25"/>
      <c r="J28" s="258" t="s">
        <v>11</v>
      </c>
      <c r="K28" s="258">
        <f>+K27*1.1</f>
        <v>138820</v>
      </c>
      <c r="L28" s="45"/>
      <c r="M28" s="45"/>
    </row>
    <row r="29" spans="1:13" ht="15" thickBot="1" x14ac:dyDescent="0.35">
      <c r="A29" s="329" t="s">
        <v>24</v>
      </c>
      <c r="B29" s="330"/>
      <c r="C29" s="330"/>
      <c r="D29" s="330"/>
      <c r="E29" s="330"/>
      <c r="F29" s="330"/>
      <c r="G29" s="330"/>
      <c r="H29" s="26"/>
      <c r="I29" s="26"/>
      <c r="J29" s="362">
        <f>+J27+K28+L27+M27</f>
        <v>285057.15000000002</v>
      </c>
      <c r="K29" s="363"/>
      <c r="L29" s="363"/>
      <c r="M29" s="364"/>
    </row>
    <row r="30" spans="1:13" x14ac:dyDescent="0.3">
      <c r="A30" s="73"/>
      <c r="B30" s="74"/>
      <c r="C30" s="74"/>
      <c r="D30" s="74"/>
      <c r="E30" s="74"/>
      <c r="F30" s="74"/>
      <c r="G30" s="74"/>
      <c r="H30" s="75"/>
      <c r="I30" s="75"/>
      <c r="J30" s="76"/>
      <c r="K30" s="76"/>
      <c r="L30" s="76"/>
      <c r="M30" s="76"/>
    </row>
    <row r="31" spans="1:13" x14ac:dyDescent="0.3">
      <c r="A31" s="73"/>
      <c r="B31" s="74"/>
      <c r="C31" s="74"/>
      <c r="D31" s="74"/>
      <c r="E31" s="74"/>
      <c r="F31" s="74"/>
      <c r="G31" s="74"/>
      <c r="H31" s="75"/>
      <c r="I31" s="75"/>
      <c r="J31" s="76"/>
      <c r="K31" s="76"/>
      <c r="L31" s="76"/>
      <c r="M31" s="76"/>
    </row>
    <row r="33" spans="1:13" x14ac:dyDescent="0.3">
      <c r="A33" s="371" t="s">
        <v>52</v>
      </c>
      <c r="B33" s="371"/>
      <c r="C33" s="371"/>
      <c r="D33" s="371"/>
      <c r="E33" s="371"/>
      <c r="F33" s="7"/>
      <c r="G33" s="7"/>
      <c r="H33" s="27"/>
      <c r="I33" s="27"/>
      <c r="J33" s="28"/>
      <c r="K33" s="29"/>
    </row>
    <row r="34" spans="1:13" ht="15" thickBot="1" x14ac:dyDescent="0.35">
      <c r="A34" s="304"/>
      <c r="B34" s="304"/>
      <c r="C34" s="304"/>
      <c r="D34" s="304"/>
      <c r="E34" s="304"/>
      <c r="F34" s="7"/>
      <c r="G34" s="7"/>
      <c r="H34" s="27"/>
      <c r="I34" s="27"/>
      <c r="J34" s="28"/>
      <c r="K34" s="29"/>
    </row>
    <row r="35" spans="1:13" ht="15" thickBot="1" x14ac:dyDescent="0.35">
      <c r="A35" s="339" t="s">
        <v>0</v>
      </c>
      <c r="B35" s="354" t="s">
        <v>33</v>
      </c>
      <c r="C35" s="355"/>
      <c r="D35" s="336" t="s">
        <v>1</v>
      </c>
      <c r="E35" s="336" t="s">
        <v>14</v>
      </c>
      <c r="F35" s="336" t="s">
        <v>21</v>
      </c>
      <c r="G35" s="339" t="s">
        <v>2</v>
      </c>
      <c r="H35" s="345" t="s">
        <v>6</v>
      </c>
      <c r="I35" s="346"/>
      <c r="J35" s="323" t="s">
        <v>17</v>
      </c>
      <c r="K35" s="323" t="s">
        <v>18</v>
      </c>
      <c r="L35" s="323" t="s">
        <v>180</v>
      </c>
      <c r="M35" s="323" t="s">
        <v>181</v>
      </c>
    </row>
    <row r="36" spans="1:13" x14ac:dyDescent="0.3">
      <c r="A36" s="343"/>
      <c r="B36" s="339" t="s">
        <v>3</v>
      </c>
      <c r="C36" s="339" t="s">
        <v>4</v>
      </c>
      <c r="D36" s="337"/>
      <c r="E36" s="337"/>
      <c r="F36" s="337"/>
      <c r="G36" s="340"/>
      <c r="H36" s="351" t="s">
        <v>5</v>
      </c>
      <c r="I36" s="351" t="s">
        <v>48</v>
      </c>
      <c r="J36" s="347"/>
      <c r="K36" s="324"/>
      <c r="L36" s="347"/>
      <c r="M36" s="324"/>
    </row>
    <row r="37" spans="1:13" ht="21" customHeight="1" thickBot="1" x14ac:dyDescent="0.35">
      <c r="A37" s="344"/>
      <c r="B37" s="344"/>
      <c r="C37" s="344"/>
      <c r="D37" s="338"/>
      <c r="E37" s="338"/>
      <c r="F37" s="338"/>
      <c r="G37" s="341"/>
      <c r="H37" s="325"/>
      <c r="I37" s="352"/>
      <c r="J37" s="348"/>
      <c r="K37" s="325"/>
      <c r="L37" s="348"/>
      <c r="M37" s="325"/>
    </row>
    <row r="38" spans="1:13" ht="78" customHeight="1" thickBot="1" x14ac:dyDescent="0.35">
      <c r="A38" s="41">
        <v>1</v>
      </c>
      <c r="B38" s="272" t="s">
        <v>222</v>
      </c>
      <c r="C38" s="52" t="s">
        <v>224</v>
      </c>
      <c r="D38" s="41" t="s">
        <v>162</v>
      </c>
      <c r="E38" s="42" t="s">
        <v>199</v>
      </c>
      <c r="F38" s="41">
        <v>24</v>
      </c>
      <c r="G38" s="41" t="s">
        <v>200</v>
      </c>
      <c r="H38" s="41">
        <v>28</v>
      </c>
      <c r="I38" s="41">
        <v>5</v>
      </c>
      <c r="J38" s="48">
        <v>58275</v>
      </c>
      <c r="K38" s="48">
        <v>61400</v>
      </c>
      <c r="L38" s="45">
        <v>21000</v>
      </c>
      <c r="M38" s="45">
        <v>2800</v>
      </c>
    </row>
    <row r="39" spans="1:13" ht="76.5" customHeight="1" thickBot="1" x14ac:dyDescent="0.35">
      <c r="A39" s="11">
        <v>1</v>
      </c>
      <c r="B39" s="41" t="s">
        <v>173</v>
      </c>
      <c r="C39" s="52" t="s">
        <v>223</v>
      </c>
      <c r="D39" s="41" t="s">
        <v>162</v>
      </c>
      <c r="E39" s="42" t="s">
        <v>201</v>
      </c>
      <c r="F39" s="41">
        <v>16</v>
      </c>
      <c r="G39" s="41" t="s">
        <v>202</v>
      </c>
      <c r="H39" s="41">
        <v>24</v>
      </c>
      <c r="I39" s="41">
        <v>16</v>
      </c>
      <c r="J39" s="48">
        <v>36750</v>
      </c>
      <c r="K39" s="48">
        <v>32800</v>
      </c>
      <c r="L39" s="45">
        <v>14000</v>
      </c>
      <c r="M39" s="45">
        <v>4500</v>
      </c>
    </row>
    <row r="40" spans="1:13" ht="15.75" customHeight="1" thickBot="1" x14ac:dyDescent="0.35">
      <c r="A40" s="260">
        <f>SUM(A38:A39)</f>
        <v>2</v>
      </c>
      <c r="B40" s="332" t="s">
        <v>216</v>
      </c>
      <c r="C40" s="333"/>
      <c r="D40" s="333"/>
      <c r="E40" s="334"/>
      <c r="F40" s="257">
        <f>SUM(F38:F39)</f>
        <v>40</v>
      </c>
      <c r="G40" s="256"/>
      <c r="H40" s="257">
        <f t="shared" ref="H40:M40" si="2">SUM(H38:H39)</f>
        <v>52</v>
      </c>
      <c r="I40" s="292">
        <f t="shared" si="2"/>
        <v>21</v>
      </c>
      <c r="J40" s="258">
        <f t="shared" si="2"/>
        <v>95025</v>
      </c>
      <c r="K40" s="258">
        <f t="shared" si="2"/>
        <v>94200</v>
      </c>
      <c r="L40" s="258">
        <f t="shared" si="2"/>
        <v>35000</v>
      </c>
      <c r="M40" s="258">
        <f t="shared" si="2"/>
        <v>7300</v>
      </c>
    </row>
    <row r="41" spans="1:13" ht="15" thickBot="1" x14ac:dyDescent="0.35">
      <c r="A41" s="327" t="s">
        <v>8</v>
      </c>
      <c r="B41" s="328"/>
      <c r="C41" s="328"/>
      <c r="D41" s="328"/>
      <c r="E41" s="328"/>
      <c r="F41" s="328"/>
      <c r="G41" s="328"/>
      <c r="H41" s="37"/>
      <c r="I41" s="25"/>
      <c r="J41" s="258" t="s">
        <v>11</v>
      </c>
      <c r="K41" s="258">
        <f>+K40*1.1</f>
        <v>103620.00000000001</v>
      </c>
      <c r="L41" s="258" t="s">
        <v>11</v>
      </c>
      <c r="M41" s="258" t="s">
        <v>11</v>
      </c>
    </row>
    <row r="42" spans="1:13" ht="15" thickBot="1" x14ac:dyDescent="0.35">
      <c r="A42" s="329" t="s">
        <v>24</v>
      </c>
      <c r="B42" s="330"/>
      <c r="C42" s="330"/>
      <c r="D42" s="330"/>
      <c r="E42" s="330"/>
      <c r="F42" s="330"/>
      <c r="G42" s="330"/>
      <c r="H42" s="26"/>
      <c r="I42" s="26"/>
      <c r="J42" s="362">
        <f>+J40+K41+L40+M40</f>
        <v>240945</v>
      </c>
      <c r="K42" s="363"/>
      <c r="L42" s="363"/>
      <c r="M42" s="364"/>
    </row>
    <row r="44" spans="1:13" x14ac:dyDescent="0.3">
      <c r="A44" s="331" t="s">
        <v>38</v>
      </c>
      <c r="B44" s="369"/>
      <c r="C44" s="369"/>
    </row>
    <row r="45" spans="1:13" ht="15" thickBot="1" x14ac:dyDescent="0.35">
      <c r="A45" s="301"/>
      <c r="B45" s="302"/>
      <c r="C45" s="302"/>
    </row>
    <row r="46" spans="1:13" ht="15" thickBot="1" x14ac:dyDescent="0.35">
      <c r="A46" s="339" t="s">
        <v>0</v>
      </c>
      <c r="B46" s="354" t="s">
        <v>33</v>
      </c>
      <c r="C46" s="355"/>
      <c r="D46" s="336" t="s">
        <v>1</v>
      </c>
      <c r="E46" s="336" t="s">
        <v>14</v>
      </c>
      <c r="F46" s="336" t="s">
        <v>21</v>
      </c>
      <c r="G46" s="339" t="s">
        <v>2</v>
      </c>
      <c r="H46" s="345" t="s">
        <v>6</v>
      </c>
      <c r="I46" s="346"/>
      <c r="J46" s="323" t="s">
        <v>17</v>
      </c>
      <c r="K46" s="323" t="s">
        <v>18</v>
      </c>
      <c r="L46" s="323" t="s">
        <v>180</v>
      </c>
      <c r="M46" s="323" t="s">
        <v>181</v>
      </c>
    </row>
    <row r="47" spans="1:13" x14ac:dyDescent="0.3">
      <c r="A47" s="343"/>
      <c r="B47" s="339" t="s">
        <v>3</v>
      </c>
      <c r="C47" s="339" t="s">
        <v>4</v>
      </c>
      <c r="D47" s="337"/>
      <c r="E47" s="337"/>
      <c r="F47" s="337"/>
      <c r="G47" s="340"/>
      <c r="H47" s="349" t="s">
        <v>5</v>
      </c>
      <c r="I47" s="351" t="s">
        <v>48</v>
      </c>
      <c r="J47" s="347"/>
      <c r="K47" s="324"/>
      <c r="L47" s="347"/>
      <c r="M47" s="324"/>
    </row>
    <row r="48" spans="1:13" ht="17.25" customHeight="1" thickBot="1" x14ac:dyDescent="0.35">
      <c r="A48" s="344"/>
      <c r="B48" s="344"/>
      <c r="C48" s="344"/>
      <c r="D48" s="338"/>
      <c r="E48" s="338"/>
      <c r="F48" s="338"/>
      <c r="G48" s="341"/>
      <c r="H48" s="350"/>
      <c r="I48" s="352"/>
      <c r="J48" s="348"/>
      <c r="K48" s="325"/>
      <c r="L48" s="348"/>
      <c r="M48" s="325"/>
    </row>
    <row r="49" spans="1:13" ht="28.2" thickBot="1" x14ac:dyDescent="0.35">
      <c r="A49" s="12">
        <v>1</v>
      </c>
      <c r="B49" s="63" t="s">
        <v>220</v>
      </c>
      <c r="C49" s="297" t="s">
        <v>221</v>
      </c>
      <c r="D49" s="41" t="s">
        <v>177</v>
      </c>
      <c r="E49" s="51" t="s">
        <v>219</v>
      </c>
      <c r="F49" s="51">
        <v>16</v>
      </c>
      <c r="G49" s="41" t="s">
        <v>31</v>
      </c>
      <c r="H49" s="24">
        <v>14</v>
      </c>
      <c r="I49" s="24">
        <v>26</v>
      </c>
      <c r="J49" s="45">
        <v>46669</v>
      </c>
      <c r="K49" s="45">
        <v>33200</v>
      </c>
      <c r="L49" s="45">
        <f>16222.07*2</f>
        <v>32444.14</v>
      </c>
      <c r="M49" s="45">
        <v>5000</v>
      </c>
    </row>
    <row r="50" spans="1:13" ht="15" thickBot="1" x14ac:dyDescent="0.35">
      <c r="A50" s="298">
        <f>SUM(A49:A49)</f>
        <v>1</v>
      </c>
      <c r="B50" s="332" t="s">
        <v>216</v>
      </c>
      <c r="C50" s="333"/>
      <c r="D50" s="333"/>
      <c r="E50" s="334"/>
      <c r="F50" s="293">
        <f>SUM(F49:F49)</f>
        <v>16</v>
      </c>
      <c r="G50" s="294"/>
      <c r="H50" s="293">
        <f t="shared" ref="H50:M50" si="3">SUM(H49:H49)</f>
        <v>14</v>
      </c>
      <c r="I50" s="293">
        <f t="shared" si="3"/>
        <v>26</v>
      </c>
      <c r="J50" s="296">
        <f t="shared" si="3"/>
        <v>46669</v>
      </c>
      <c r="K50" s="296">
        <f t="shared" si="3"/>
        <v>33200</v>
      </c>
      <c r="L50" s="296">
        <f t="shared" si="3"/>
        <v>32444.14</v>
      </c>
      <c r="M50" s="296">
        <f t="shared" si="3"/>
        <v>5000</v>
      </c>
    </row>
    <row r="51" spans="1:13" ht="15" thickBot="1" x14ac:dyDescent="0.35">
      <c r="A51" s="356" t="s">
        <v>8</v>
      </c>
      <c r="B51" s="357"/>
      <c r="C51" s="357"/>
      <c r="D51" s="357"/>
      <c r="E51" s="357"/>
      <c r="F51" s="357"/>
      <c r="G51" s="358"/>
      <c r="H51" s="37"/>
      <c r="I51" s="37"/>
      <c r="J51" s="296" t="s">
        <v>11</v>
      </c>
      <c r="K51" s="295">
        <f>+K50*1.1</f>
        <v>36520</v>
      </c>
      <c r="L51" s="295"/>
      <c r="M51" s="295"/>
    </row>
    <row r="52" spans="1:13" ht="15" customHeight="1" thickBot="1" x14ac:dyDescent="0.35">
      <c r="A52" s="332" t="s">
        <v>24</v>
      </c>
      <c r="B52" s="359"/>
      <c r="C52" s="359"/>
      <c r="D52" s="359"/>
      <c r="E52" s="359"/>
      <c r="F52" s="359"/>
      <c r="G52" s="360"/>
      <c r="H52" s="40"/>
      <c r="I52" s="40"/>
      <c r="J52" s="362">
        <f>+J50+K51+L50+M50</f>
        <v>120633.14</v>
      </c>
      <c r="K52" s="363"/>
      <c r="L52" s="363"/>
      <c r="M52" s="364"/>
    </row>
    <row r="53" spans="1:13" ht="15" customHeight="1" x14ac:dyDescent="0.3">
      <c r="A53" s="73"/>
      <c r="B53" s="74"/>
      <c r="C53" s="74"/>
      <c r="D53" s="74"/>
      <c r="E53" s="74"/>
      <c r="F53" s="74"/>
      <c r="G53" s="74"/>
      <c r="H53" s="299"/>
      <c r="I53" s="299"/>
      <c r="J53" s="76"/>
      <c r="K53" s="76"/>
      <c r="L53" s="76"/>
      <c r="M53" s="76"/>
    </row>
    <row r="54" spans="1:13" ht="15" customHeight="1" x14ac:dyDescent="0.3">
      <c r="A54" s="73"/>
      <c r="B54" s="74"/>
      <c r="C54" s="74"/>
      <c r="D54" s="74"/>
      <c r="E54" s="74"/>
      <c r="F54" s="74"/>
      <c r="G54" s="74"/>
      <c r="H54" s="299"/>
      <c r="I54" s="299"/>
      <c r="J54" s="76"/>
      <c r="K54" s="76"/>
      <c r="L54" s="76"/>
      <c r="M54" s="76"/>
    </row>
    <row r="55" spans="1:13" ht="15" customHeight="1" x14ac:dyDescent="0.3">
      <c r="A55" s="73"/>
      <c r="B55" s="74"/>
      <c r="C55" s="74"/>
      <c r="D55" s="74"/>
      <c r="E55" s="74"/>
      <c r="F55" s="74"/>
      <c r="G55" s="74"/>
      <c r="H55" s="299"/>
      <c r="I55" s="299"/>
      <c r="J55" s="76"/>
      <c r="K55" s="76"/>
      <c r="L55" s="76"/>
      <c r="M55" s="76"/>
    </row>
    <row r="56" spans="1:13" ht="15" customHeight="1" x14ac:dyDescent="0.3">
      <c r="A56" s="342" t="s">
        <v>19</v>
      </c>
      <c r="B56" s="342"/>
      <c r="C56" s="342"/>
      <c r="D56" s="342"/>
      <c r="E56" s="342"/>
      <c r="F56" s="342"/>
      <c r="G56" s="342"/>
      <c r="H56" s="299"/>
      <c r="I56" s="299"/>
      <c r="J56" s="76"/>
      <c r="K56" s="76"/>
      <c r="L56" s="76"/>
      <c r="M56" s="76"/>
    </row>
    <row r="57" spans="1:13" ht="15" customHeight="1" x14ac:dyDescent="0.3">
      <c r="A57" s="73"/>
      <c r="B57" s="74"/>
      <c r="C57" s="74"/>
      <c r="D57" s="74"/>
      <c r="E57" s="74"/>
      <c r="F57" s="74"/>
      <c r="G57" s="74"/>
      <c r="H57" s="299"/>
      <c r="I57" s="299"/>
      <c r="J57" s="76"/>
      <c r="K57" s="76"/>
      <c r="L57" s="76"/>
      <c r="M57" s="76"/>
    </row>
    <row r="58" spans="1:13" ht="15" customHeight="1" x14ac:dyDescent="0.3">
      <c r="A58" s="73"/>
      <c r="B58" s="74"/>
      <c r="C58" s="74"/>
      <c r="D58" s="74"/>
      <c r="E58" s="74"/>
      <c r="F58" s="74"/>
      <c r="G58" s="74"/>
      <c r="H58" s="299"/>
      <c r="I58" s="299"/>
      <c r="J58" s="76"/>
      <c r="K58" s="76"/>
      <c r="L58" s="76"/>
      <c r="M58" s="76"/>
    </row>
    <row r="59" spans="1:13" ht="15" customHeight="1" x14ac:dyDescent="0.3">
      <c r="A59" s="73"/>
      <c r="B59" s="74"/>
      <c r="C59" s="74"/>
      <c r="D59" s="74"/>
      <c r="E59" s="331" t="s">
        <v>25</v>
      </c>
      <c r="F59" s="331"/>
      <c r="G59" s="300">
        <f>+J50+J40+J27+J14</f>
        <v>305170</v>
      </c>
      <c r="H59" s="299"/>
      <c r="I59" s="299"/>
      <c r="J59" s="76"/>
      <c r="K59" s="76"/>
      <c r="L59" s="76"/>
      <c r="M59" s="76"/>
    </row>
    <row r="60" spans="1:13" x14ac:dyDescent="0.3">
      <c r="A60" s="335" t="s">
        <v>29</v>
      </c>
      <c r="B60" s="335"/>
      <c r="C60" s="291">
        <f>+A14+A27+A40+A50</f>
        <v>7</v>
      </c>
      <c r="E60" s="230" t="s">
        <v>190</v>
      </c>
      <c r="F60" s="14"/>
      <c r="G60" s="261">
        <f>+K15+K28+K41+K51</f>
        <v>378422</v>
      </c>
      <c r="H60" s="34"/>
    </row>
    <row r="61" spans="1:13" x14ac:dyDescent="0.3">
      <c r="A61" s="4" t="s">
        <v>50</v>
      </c>
      <c r="B61" s="2"/>
      <c r="C61" s="231">
        <f>+F14+F27+F40+F50</f>
        <v>120</v>
      </c>
      <c r="E61" s="4" t="s">
        <v>183</v>
      </c>
      <c r="F61" s="15"/>
      <c r="G61" s="261">
        <f>+L14+L27+L40+L50</f>
        <v>156255.28999999998</v>
      </c>
      <c r="H61" s="34"/>
    </row>
    <row r="62" spans="1:13" x14ac:dyDescent="0.3">
      <c r="A62" s="4" t="s">
        <v>7</v>
      </c>
      <c r="B62" s="4"/>
      <c r="C62" s="35">
        <f>+H14+H27+H40+H50</f>
        <v>113</v>
      </c>
      <c r="E62" s="4" t="s">
        <v>182</v>
      </c>
      <c r="G62" s="261">
        <f>+M14+M27+M40+M50</f>
        <v>29400</v>
      </c>
      <c r="H62" s="34"/>
    </row>
    <row r="63" spans="1:13" ht="28.5" customHeight="1" x14ac:dyDescent="0.3">
      <c r="A63" s="367" t="s">
        <v>49</v>
      </c>
      <c r="B63" s="367"/>
      <c r="C63" s="216">
        <f>+I14+I27+I40+I50</f>
        <v>108</v>
      </c>
      <c r="G63" s="262"/>
      <c r="H63" s="34"/>
    </row>
    <row r="64" spans="1:13" x14ac:dyDescent="0.3">
      <c r="A64" s="335" t="s">
        <v>13</v>
      </c>
      <c r="B64" s="335"/>
      <c r="C64" s="216">
        <f>+C62+C63</f>
        <v>221</v>
      </c>
      <c r="E64" s="326" t="s">
        <v>20</v>
      </c>
      <c r="F64" s="326"/>
      <c r="G64" s="9">
        <f>SUM(G59:G62)</f>
        <v>869247.29</v>
      </c>
      <c r="H64" s="34"/>
    </row>
    <row r="68" spans="1:7" x14ac:dyDescent="0.3">
      <c r="A68" s="375" t="s">
        <v>23</v>
      </c>
      <c r="B68" s="375"/>
      <c r="C68" s="375"/>
      <c r="D68" s="375"/>
      <c r="E68" s="375"/>
      <c r="F68" s="375"/>
      <c r="G68" s="375"/>
    </row>
    <row r="70" spans="1:7" x14ac:dyDescent="0.3">
      <c r="B70" s="4" t="s">
        <v>29</v>
      </c>
      <c r="C70" s="231">
        <f>+C60</f>
        <v>7</v>
      </c>
      <c r="D70" s="4" t="s">
        <v>15</v>
      </c>
      <c r="E70" s="219">
        <f>+C62</f>
        <v>113</v>
      </c>
    </row>
    <row r="71" spans="1:7" x14ac:dyDescent="0.3">
      <c r="B71" s="100"/>
      <c r="C71" s="231"/>
      <c r="D71" s="4" t="s">
        <v>22</v>
      </c>
      <c r="E71" s="219">
        <f>+C63</f>
        <v>108</v>
      </c>
    </row>
  </sheetData>
  <mergeCells count="90">
    <mergeCell ref="A56:G56"/>
    <mergeCell ref="A68:G68"/>
    <mergeCell ref="E59:F59"/>
    <mergeCell ref="J16:M16"/>
    <mergeCell ref="L10:L12"/>
    <mergeCell ref="M10:M12"/>
    <mergeCell ref="B11:B12"/>
    <mergeCell ref="C11:C12"/>
    <mergeCell ref="H11:H12"/>
    <mergeCell ref="I11:I12"/>
    <mergeCell ref="J10:J12"/>
    <mergeCell ref="K10:K12"/>
    <mergeCell ref="L21:L23"/>
    <mergeCell ref="M21:M23"/>
    <mergeCell ref="H22:H23"/>
    <mergeCell ref="I22:I23"/>
    <mergeCell ref="H21:I21"/>
    <mergeCell ref="J21:J23"/>
    <mergeCell ref="A64:B64"/>
    <mergeCell ref="E64:F64"/>
    <mergeCell ref="A4:M4"/>
    <mergeCell ref="D21:D23"/>
    <mergeCell ref="E21:E23"/>
    <mergeCell ref="A15:G15"/>
    <mergeCell ref="A16:G16"/>
    <mergeCell ref="B22:B23"/>
    <mergeCell ref="C22:C23"/>
    <mergeCell ref="F21:F23"/>
    <mergeCell ref="G21:G23"/>
    <mergeCell ref="K21:K23"/>
    <mergeCell ref="F35:F37"/>
    <mergeCell ref="B27:E27"/>
    <mergeCell ref="A1:M1"/>
    <mergeCell ref="A2:M2"/>
    <mergeCell ref="A60:B60"/>
    <mergeCell ref="A63:B63"/>
    <mergeCell ref="A5:I5"/>
    <mergeCell ref="A10:A12"/>
    <mergeCell ref="B10:C10"/>
    <mergeCell ref="D10:D12"/>
    <mergeCell ref="E10:E12"/>
    <mergeCell ref="F10:F12"/>
    <mergeCell ref="G10:G12"/>
    <mergeCell ref="H10:I10"/>
    <mergeCell ref="B14:E14"/>
    <mergeCell ref="A8:C8"/>
    <mergeCell ref="A21:A23"/>
    <mergeCell ref="B21:C21"/>
    <mergeCell ref="A28:G28"/>
    <mergeCell ref="A29:G29"/>
    <mergeCell ref="J29:M29"/>
    <mergeCell ref="A33:E33"/>
    <mergeCell ref="A35:A37"/>
    <mergeCell ref="J42:M42"/>
    <mergeCell ref="M35:M37"/>
    <mergeCell ref="B36:B37"/>
    <mergeCell ref="C36:C37"/>
    <mergeCell ref="H36:H37"/>
    <mergeCell ref="I36:I37"/>
    <mergeCell ref="G35:G37"/>
    <mergeCell ref="H35:I35"/>
    <mergeCell ref="J35:J37"/>
    <mergeCell ref="K35:K37"/>
    <mergeCell ref="L35:L37"/>
    <mergeCell ref="B35:C35"/>
    <mergeCell ref="D35:D37"/>
    <mergeCell ref="E35:E37"/>
    <mergeCell ref="B40:E40"/>
    <mergeCell ref="A41:G41"/>
    <mergeCell ref="A42:G42"/>
    <mergeCell ref="A46:A48"/>
    <mergeCell ref="B46:C46"/>
    <mergeCell ref="D46:D48"/>
    <mergeCell ref="E46:E48"/>
    <mergeCell ref="F46:F48"/>
    <mergeCell ref="G46:G48"/>
    <mergeCell ref="B47:B48"/>
    <mergeCell ref="C47:C48"/>
    <mergeCell ref="B50:E50"/>
    <mergeCell ref="A51:G51"/>
    <mergeCell ref="A52:G52"/>
    <mergeCell ref="J52:M52"/>
    <mergeCell ref="A44:C44"/>
    <mergeCell ref="H46:I46"/>
    <mergeCell ref="J46:J48"/>
    <mergeCell ref="K46:K48"/>
    <mergeCell ref="L46:L48"/>
    <mergeCell ref="M46:M48"/>
    <mergeCell ref="H47:H48"/>
    <mergeCell ref="I47:I48"/>
  </mergeCells>
  <pageMargins left="0.25" right="0.25" top="0.75" bottom="0.75" header="0.3" footer="0.3"/>
  <pageSetup scale="70" orientation="landscape" r:id="rId1"/>
  <rowBreaks count="2" manualBreakCount="2">
    <brk id="31" max="16383" man="1"/>
    <brk id="5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workbookViewId="0">
      <selection activeCell="A3" sqref="A3:N3"/>
    </sheetView>
  </sheetViews>
  <sheetFormatPr baseColWidth="10" defaultRowHeight="14.4" x14ac:dyDescent="0.3"/>
  <cols>
    <col min="1" max="1" width="5.109375" customWidth="1"/>
    <col min="2" max="2" width="20.33203125" customWidth="1"/>
    <col min="3" max="3" width="24.5546875" customWidth="1"/>
    <col min="4" max="4" width="19.44140625" customWidth="1"/>
    <col min="6" max="6" width="7.6640625" customWidth="1"/>
    <col min="7" max="7" width="17.109375" customWidth="1"/>
    <col min="8" max="8" width="9.109375" customWidth="1"/>
    <col min="9" max="9" width="10.109375" customWidth="1"/>
    <col min="10" max="10" width="12.6640625" customWidth="1"/>
    <col min="11" max="11" width="13.5546875" customWidth="1"/>
    <col min="13" max="13" width="12.33203125" customWidth="1"/>
  </cols>
  <sheetData>
    <row r="1" spans="1:14" ht="15" customHeight="1" x14ac:dyDescent="0.3">
      <c r="A1" s="368" t="s">
        <v>10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4" ht="15" customHeight="1" x14ac:dyDescent="0.3">
      <c r="A2" s="368" t="s">
        <v>53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3" spans="1:14" ht="15.75" customHeight="1" x14ac:dyDescent="0.3">
      <c r="A3" s="376" t="s">
        <v>239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ht="15.75" customHeight="1" x14ac:dyDescent="0.3">
      <c r="A4" s="374" t="s">
        <v>186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4" x14ac:dyDescent="0.3">
      <c r="A5" s="372"/>
      <c r="B5" s="372"/>
      <c r="C5" s="372"/>
      <c r="D5" s="372"/>
      <c r="E5" s="372"/>
      <c r="F5" s="372"/>
      <c r="G5" s="372"/>
      <c r="H5" s="372"/>
      <c r="I5" s="372"/>
    </row>
    <row r="6" spans="1:14" ht="15.75" customHeight="1" thickBot="1" x14ac:dyDescent="0.35">
      <c r="A6" s="331" t="s">
        <v>38</v>
      </c>
      <c r="B6" s="369"/>
      <c r="C6" s="369"/>
    </row>
    <row r="7" spans="1:14" ht="15.75" customHeight="1" thickBot="1" x14ac:dyDescent="0.35">
      <c r="A7" s="339" t="s">
        <v>0</v>
      </c>
      <c r="B7" s="354" t="s">
        <v>33</v>
      </c>
      <c r="C7" s="355"/>
      <c r="D7" s="336" t="s">
        <v>1</v>
      </c>
      <c r="E7" s="336" t="s">
        <v>14</v>
      </c>
      <c r="F7" s="336" t="s">
        <v>21</v>
      </c>
      <c r="G7" s="339" t="s">
        <v>2</v>
      </c>
      <c r="H7" s="345" t="s">
        <v>6</v>
      </c>
      <c r="I7" s="346"/>
      <c r="J7" s="323" t="s">
        <v>17</v>
      </c>
      <c r="K7" s="323" t="s">
        <v>18</v>
      </c>
      <c r="L7" s="323" t="s">
        <v>180</v>
      </c>
      <c r="M7" s="323" t="s">
        <v>181</v>
      </c>
    </row>
    <row r="8" spans="1:14" ht="15" customHeight="1" x14ac:dyDescent="0.3">
      <c r="A8" s="343"/>
      <c r="B8" s="339" t="s">
        <v>3</v>
      </c>
      <c r="C8" s="339" t="s">
        <v>4</v>
      </c>
      <c r="D8" s="337"/>
      <c r="E8" s="337"/>
      <c r="F8" s="337"/>
      <c r="G8" s="340"/>
      <c r="H8" s="349" t="s">
        <v>5</v>
      </c>
      <c r="I8" s="351" t="s">
        <v>48</v>
      </c>
      <c r="J8" s="347"/>
      <c r="K8" s="324"/>
      <c r="L8" s="347"/>
      <c r="M8" s="324"/>
    </row>
    <row r="9" spans="1:14" ht="19.5" customHeight="1" thickBot="1" x14ac:dyDescent="0.35">
      <c r="A9" s="344"/>
      <c r="B9" s="344"/>
      <c r="C9" s="344"/>
      <c r="D9" s="338"/>
      <c r="E9" s="338"/>
      <c r="F9" s="338"/>
      <c r="G9" s="341"/>
      <c r="H9" s="350"/>
      <c r="I9" s="352"/>
      <c r="J9" s="348"/>
      <c r="K9" s="325"/>
      <c r="L9" s="348"/>
      <c r="M9" s="325"/>
    </row>
    <row r="10" spans="1:14" ht="87" customHeight="1" thickBot="1" x14ac:dyDescent="0.35">
      <c r="A10" s="12">
        <v>1</v>
      </c>
      <c r="B10" s="63" t="s">
        <v>203</v>
      </c>
      <c r="C10" s="52" t="s">
        <v>224</v>
      </c>
      <c r="D10" s="41" t="s">
        <v>177</v>
      </c>
      <c r="E10" s="51" t="s">
        <v>213</v>
      </c>
      <c r="F10" s="51">
        <v>24</v>
      </c>
      <c r="G10" s="51" t="s">
        <v>214</v>
      </c>
      <c r="H10" s="83">
        <v>5</v>
      </c>
      <c r="I10" s="83">
        <v>28</v>
      </c>
      <c r="J10" s="45">
        <v>63720</v>
      </c>
      <c r="K10" s="45">
        <v>91200</v>
      </c>
      <c r="L10" s="45">
        <v>26150</v>
      </c>
      <c r="M10" s="45">
        <v>6500</v>
      </c>
    </row>
    <row r="11" spans="1:14" ht="15.75" customHeight="1" thickBot="1" x14ac:dyDescent="0.35">
      <c r="A11" s="233">
        <f>SUM(A10:A10)</f>
        <v>1</v>
      </c>
      <c r="B11" s="332" t="s">
        <v>9</v>
      </c>
      <c r="C11" s="333"/>
      <c r="D11" s="333"/>
      <c r="E11" s="334"/>
      <c r="F11" s="226">
        <f>SUM(F10:F10)</f>
        <v>24</v>
      </c>
      <c r="G11" s="228"/>
      <c r="H11" s="226">
        <f t="shared" ref="H11:M11" si="0">SUM(H10:H10)</f>
        <v>5</v>
      </c>
      <c r="I11" s="226">
        <f t="shared" si="0"/>
        <v>28</v>
      </c>
      <c r="J11" s="232">
        <f t="shared" si="0"/>
        <v>63720</v>
      </c>
      <c r="K11" s="232">
        <f t="shared" si="0"/>
        <v>91200</v>
      </c>
      <c r="L11" s="232">
        <f t="shared" si="0"/>
        <v>26150</v>
      </c>
      <c r="M11" s="232">
        <f t="shared" si="0"/>
        <v>6500</v>
      </c>
    </row>
    <row r="12" spans="1:14" ht="15" thickBot="1" x14ac:dyDescent="0.35">
      <c r="A12" s="356" t="s">
        <v>8</v>
      </c>
      <c r="B12" s="357"/>
      <c r="C12" s="357"/>
      <c r="D12" s="357"/>
      <c r="E12" s="357"/>
      <c r="F12" s="357"/>
      <c r="G12" s="358"/>
      <c r="H12" s="37"/>
      <c r="I12" s="37"/>
      <c r="J12" s="232" t="s">
        <v>11</v>
      </c>
      <c r="K12" s="229">
        <f>+K11*1.1</f>
        <v>100320.00000000001</v>
      </c>
      <c r="L12" s="229"/>
      <c r="M12" s="229"/>
    </row>
    <row r="13" spans="1:14" ht="15" thickBot="1" x14ac:dyDescent="0.35">
      <c r="A13" s="332" t="s">
        <v>24</v>
      </c>
      <c r="B13" s="359"/>
      <c r="C13" s="359"/>
      <c r="D13" s="359"/>
      <c r="E13" s="359"/>
      <c r="F13" s="359"/>
      <c r="G13" s="360"/>
      <c r="H13" s="40"/>
      <c r="I13" s="40"/>
      <c r="J13" s="362">
        <f>+J11+K12+L11+M11</f>
        <v>196690</v>
      </c>
      <c r="K13" s="363"/>
      <c r="L13" s="363"/>
      <c r="M13" s="364"/>
    </row>
    <row r="14" spans="1:14" x14ac:dyDescent="0.3">
      <c r="A14" s="73"/>
      <c r="B14" s="74"/>
      <c r="C14" s="74"/>
      <c r="D14" s="74"/>
      <c r="E14" s="74"/>
      <c r="F14" s="74"/>
      <c r="G14" s="74"/>
      <c r="H14" s="299"/>
      <c r="I14" s="299"/>
      <c r="J14" s="76"/>
      <c r="K14" s="76"/>
      <c r="L14" s="76"/>
      <c r="M14" s="76"/>
    </row>
    <row r="15" spans="1:14" x14ac:dyDescent="0.3">
      <c r="A15" s="4" t="s">
        <v>45</v>
      </c>
      <c r="B15" s="74"/>
      <c r="C15" s="74"/>
      <c r="D15" s="74"/>
      <c r="E15" s="74"/>
      <c r="F15" s="74"/>
      <c r="G15" s="74"/>
      <c r="H15" s="299"/>
      <c r="I15" s="299"/>
      <c r="J15" s="76"/>
      <c r="K15" s="76"/>
      <c r="L15" s="76"/>
      <c r="M15" s="76"/>
    </row>
    <row r="16" spans="1:14" ht="15" customHeight="1" thickBot="1" x14ac:dyDescent="0.35"/>
    <row r="17" spans="1:13" ht="15" thickBot="1" x14ac:dyDescent="0.35">
      <c r="A17" s="339" t="s">
        <v>0</v>
      </c>
      <c r="B17" s="354" t="s">
        <v>33</v>
      </c>
      <c r="C17" s="355"/>
      <c r="D17" s="336" t="s">
        <v>1</v>
      </c>
      <c r="E17" s="336" t="s">
        <v>14</v>
      </c>
      <c r="F17" s="336" t="s">
        <v>21</v>
      </c>
      <c r="G17" s="339" t="s">
        <v>2</v>
      </c>
      <c r="H17" s="345" t="s">
        <v>6</v>
      </c>
      <c r="I17" s="346"/>
      <c r="J17" s="323" t="s">
        <v>17</v>
      </c>
      <c r="K17" s="323" t="s">
        <v>18</v>
      </c>
      <c r="L17" s="323" t="s">
        <v>180</v>
      </c>
      <c r="M17" s="323" t="s">
        <v>181</v>
      </c>
    </row>
    <row r="18" spans="1:13" x14ac:dyDescent="0.3">
      <c r="A18" s="343"/>
      <c r="B18" s="339" t="s">
        <v>3</v>
      </c>
      <c r="C18" s="339" t="s">
        <v>4</v>
      </c>
      <c r="D18" s="337"/>
      <c r="E18" s="337"/>
      <c r="F18" s="337"/>
      <c r="G18" s="340"/>
      <c r="H18" s="349" t="s">
        <v>5</v>
      </c>
      <c r="I18" s="351" t="s">
        <v>48</v>
      </c>
      <c r="J18" s="347"/>
      <c r="K18" s="324"/>
      <c r="L18" s="347"/>
      <c r="M18" s="324"/>
    </row>
    <row r="19" spans="1:13" ht="18.75" customHeight="1" thickBot="1" x14ac:dyDescent="0.35">
      <c r="A19" s="344"/>
      <c r="B19" s="344"/>
      <c r="C19" s="344"/>
      <c r="D19" s="338"/>
      <c r="E19" s="338"/>
      <c r="F19" s="338"/>
      <c r="G19" s="341"/>
      <c r="H19" s="350"/>
      <c r="I19" s="352"/>
      <c r="J19" s="348"/>
      <c r="K19" s="325"/>
      <c r="L19" s="348"/>
      <c r="M19" s="325"/>
    </row>
    <row r="20" spans="1:13" ht="69.599999999999994" thickBot="1" x14ac:dyDescent="0.35">
      <c r="A20" s="63">
        <v>1</v>
      </c>
      <c r="B20" s="288" t="s">
        <v>233</v>
      </c>
      <c r="C20" s="311" t="s">
        <v>226</v>
      </c>
      <c r="D20" s="63" t="s">
        <v>30</v>
      </c>
      <c r="E20" s="51" t="s">
        <v>213</v>
      </c>
      <c r="F20" s="51">
        <v>24</v>
      </c>
      <c r="G20" s="51" t="s">
        <v>228</v>
      </c>
      <c r="H20" s="24">
        <v>14</v>
      </c>
      <c r="I20" s="24">
        <v>10</v>
      </c>
      <c r="J20" s="45">
        <v>60091.5</v>
      </c>
      <c r="K20" s="45">
        <v>43200</v>
      </c>
      <c r="L20" s="45">
        <v>37963.96</v>
      </c>
      <c r="M20" s="45">
        <v>5600</v>
      </c>
    </row>
    <row r="21" spans="1:13" ht="69.599999999999994" thickBot="1" x14ac:dyDescent="0.35">
      <c r="A21" s="63">
        <v>1</v>
      </c>
      <c r="B21" s="56" t="s">
        <v>236</v>
      </c>
      <c r="C21" s="311" t="s">
        <v>234</v>
      </c>
      <c r="D21" s="63" t="s">
        <v>30</v>
      </c>
      <c r="E21" s="51" t="s">
        <v>215</v>
      </c>
      <c r="F21" s="51">
        <v>24</v>
      </c>
      <c r="G21" s="51" t="s">
        <v>235</v>
      </c>
      <c r="H21" s="24">
        <v>37</v>
      </c>
      <c r="I21" s="24">
        <v>0</v>
      </c>
      <c r="J21" s="45">
        <v>60091.5</v>
      </c>
      <c r="K21" s="45">
        <v>69400</v>
      </c>
      <c r="L21" s="45">
        <v>40061.15</v>
      </c>
      <c r="M21" s="45">
        <v>4400</v>
      </c>
    </row>
    <row r="22" spans="1:13" ht="15" thickBot="1" x14ac:dyDescent="0.35">
      <c r="A22" s="312">
        <f>SUM(A20:A21)</f>
        <v>2</v>
      </c>
      <c r="B22" s="332" t="s">
        <v>9</v>
      </c>
      <c r="C22" s="333"/>
      <c r="D22" s="333"/>
      <c r="E22" s="334"/>
      <c r="F22" s="307">
        <f>SUM(F20:F21)</f>
        <v>48</v>
      </c>
      <c r="G22" s="308"/>
      <c r="H22" s="307">
        <f t="shared" ref="H22:M22" si="1">SUM(H20:H21)</f>
        <v>51</v>
      </c>
      <c r="I22" s="307">
        <f t="shared" si="1"/>
        <v>10</v>
      </c>
      <c r="J22" s="310">
        <f t="shared" si="1"/>
        <v>120183</v>
      </c>
      <c r="K22" s="310">
        <f t="shared" si="1"/>
        <v>112600</v>
      </c>
      <c r="L22" s="310">
        <f t="shared" si="1"/>
        <v>78025.11</v>
      </c>
      <c r="M22" s="310">
        <f t="shared" si="1"/>
        <v>10000</v>
      </c>
    </row>
    <row r="23" spans="1:13" ht="15" thickBot="1" x14ac:dyDescent="0.35">
      <c r="A23" s="356" t="s">
        <v>8</v>
      </c>
      <c r="B23" s="357"/>
      <c r="C23" s="357"/>
      <c r="D23" s="357"/>
      <c r="E23" s="357"/>
      <c r="F23" s="357"/>
      <c r="G23" s="358"/>
      <c r="H23" s="37"/>
      <c r="I23" s="37"/>
      <c r="J23" s="310" t="s">
        <v>11</v>
      </c>
      <c r="K23" s="309">
        <f>+K22*1.1</f>
        <v>123860.00000000001</v>
      </c>
      <c r="L23" s="309"/>
      <c r="M23" s="309"/>
    </row>
    <row r="24" spans="1:13" ht="15" thickBot="1" x14ac:dyDescent="0.35">
      <c r="A24" s="332" t="s">
        <v>24</v>
      </c>
      <c r="B24" s="359"/>
      <c r="C24" s="359"/>
      <c r="D24" s="359"/>
      <c r="E24" s="359"/>
      <c r="F24" s="359"/>
      <c r="G24" s="360"/>
      <c r="H24" s="40"/>
      <c r="I24" s="40"/>
      <c r="J24" s="362">
        <f>+J22+K23+L22+M22</f>
        <v>332068.11</v>
      </c>
      <c r="K24" s="363"/>
      <c r="L24" s="363"/>
      <c r="M24" s="364"/>
    </row>
    <row r="26" spans="1:13" ht="15" thickBot="1" x14ac:dyDescent="0.35">
      <c r="A26" s="361" t="s">
        <v>73</v>
      </c>
      <c r="B26" s="361"/>
      <c r="C26" s="361"/>
    </row>
    <row r="27" spans="1:13" ht="15" thickBot="1" x14ac:dyDescent="0.35">
      <c r="A27" s="339" t="s">
        <v>0</v>
      </c>
      <c r="B27" s="354" t="s">
        <v>33</v>
      </c>
      <c r="C27" s="355"/>
      <c r="D27" s="336" t="s">
        <v>1</v>
      </c>
      <c r="E27" s="336" t="s">
        <v>14</v>
      </c>
      <c r="F27" s="336" t="s">
        <v>21</v>
      </c>
      <c r="G27" s="339" t="s">
        <v>2</v>
      </c>
      <c r="H27" s="345" t="s">
        <v>6</v>
      </c>
      <c r="I27" s="346"/>
      <c r="J27" s="323" t="s">
        <v>17</v>
      </c>
      <c r="K27" s="323" t="s">
        <v>18</v>
      </c>
      <c r="L27" s="323" t="s">
        <v>180</v>
      </c>
      <c r="M27" s="323" t="s">
        <v>181</v>
      </c>
    </row>
    <row r="28" spans="1:13" x14ac:dyDescent="0.3">
      <c r="A28" s="343"/>
      <c r="B28" s="339" t="s">
        <v>3</v>
      </c>
      <c r="C28" s="339" t="s">
        <v>4</v>
      </c>
      <c r="D28" s="337"/>
      <c r="E28" s="337"/>
      <c r="F28" s="337"/>
      <c r="G28" s="340"/>
      <c r="H28" s="349" t="s">
        <v>5</v>
      </c>
      <c r="I28" s="351" t="s">
        <v>48</v>
      </c>
      <c r="J28" s="347"/>
      <c r="K28" s="324"/>
      <c r="L28" s="347"/>
      <c r="M28" s="324"/>
    </row>
    <row r="29" spans="1:13" ht="15" thickBot="1" x14ac:dyDescent="0.35">
      <c r="A29" s="344"/>
      <c r="B29" s="344"/>
      <c r="C29" s="344"/>
      <c r="D29" s="338"/>
      <c r="E29" s="338"/>
      <c r="F29" s="338"/>
      <c r="G29" s="341"/>
      <c r="H29" s="350"/>
      <c r="I29" s="352"/>
      <c r="J29" s="348"/>
      <c r="K29" s="325"/>
      <c r="L29" s="348"/>
      <c r="M29" s="325"/>
    </row>
    <row r="30" spans="1:13" ht="69.599999999999994" thickBot="1" x14ac:dyDescent="0.35">
      <c r="A30" s="12">
        <v>1</v>
      </c>
      <c r="B30" s="56" t="s">
        <v>169</v>
      </c>
      <c r="C30" s="320" t="s">
        <v>229</v>
      </c>
      <c r="D30" s="51" t="s">
        <v>168</v>
      </c>
      <c r="E30" s="82" t="s">
        <v>238</v>
      </c>
      <c r="F30" s="51">
        <v>8</v>
      </c>
      <c r="G30" s="51" t="s">
        <v>55</v>
      </c>
      <c r="H30" s="321">
        <v>20</v>
      </c>
      <c r="I30" s="321">
        <v>26</v>
      </c>
      <c r="J30" s="45">
        <v>39513</v>
      </c>
      <c r="K30" s="45">
        <v>36800</v>
      </c>
      <c r="L30" s="45">
        <f>10400+6500</f>
        <v>16900</v>
      </c>
      <c r="M30" s="45">
        <v>3400</v>
      </c>
    </row>
    <row r="31" spans="1:13" ht="15" thickBot="1" x14ac:dyDescent="0.35">
      <c r="A31" s="312">
        <f>SUM(A30:A30)</f>
        <v>1</v>
      </c>
      <c r="B31" s="332" t="s">
        <v>9</v>
      </c>
      <c r="C31" s="333"/>
      <c r="D31" s="333"/>
      <c r="E31" s="334"/>
      <c r="F31" s="307">
        <f>SUM(F30:F30)</f>
        <v>8</v>
      </c>
      <c r="G31" s="308"/>
      <c r="H31" s="307">
        <f t="shared" ref="H31:M31" si="2">SUM(H30:H30)</f>
        <v>20</v>
      </c>
      <c r="I31" s="307">
        <f t="shared" si="2"/>
        <v>26</v>
      </c>
      <c r="J31" s="310">
        <f t="shared" si="2"/>
        <v>39513</v>
      </c>
      <c r="K31" s="310">
        <f t="shared" si="2"/>
        <v>36800</v>
      </c>
      <c r="L31" s="310">
        <f t="shared" si="2"/>
        <v>16900</v>
      </c>
      <c r="M31" s="310">
        <f t="shared" si="2"/>
        <v>3400</v>
      </c>
    </row>
    <row r="32" spans="1:13" ht="15" thickBot="1" x14ac:dyDescent="0.35">
      <c r="A32" s="356" t="s">
        <v>8</v>
      </c>
      <c r="B32" s="357"/>
      <c r="C32" s="357"/>
      <c r="D32" s="357"/>
      <c r="E32" s="357"/>
      <c r="F32" s="357"/>
      <c r="G32" s="358"/>
      <c r="H32" s="37"/>
      <c r="I32" s="37"/>
      <c r="J32" s="310" t="s">
        <v>11</v>
      </c>
      <c r="K32" s="309">
        <f>+K31*1.1</f>
        <v>40480</v>
      </c>
      <c r="L32" s="309"/>
      <c r="M32" s="309"/>
    </row>
    <row r="33" spans="1:13" ht="15" thickBot="1" x14ac:dyDescent="0.35">
      <c r="A33" s="332" t="s">
        <v>24</v>
      </c>
      <c r="B33" s="359"/>
      <c r="C33" s="359"/>
      <c r="D33" s="359"/>
      <c r="E33" s="359"/>
      <c r="F33" s="359"/>
      <c r="G33" s="360"/>
      <c r="H33" s="40"/>
      <c r="I33" s="40"/>
      <c r="J33" s="362">
        <f>+J31+K32+L31+M31</f>
        <v>100293</v>
      </c>
      <c r="K33" s="363"/>
      <c r="L33" s="363"/>
      <c r="M33" s="364"/>
    </row>
    <row r="35" spans="1:13" x14ac:dyDescent="0.3">
      <c r="B35" s="5"/>
      <c r="D35" s="227"/>
      <c r="E35" s="227"/>
      <c r="F35" s="227"/>
      <c r="G35" s="227"/>
      <c r="H35" s="227"/>
    </row>
    <row r="36" spans="1:13" x14ac:dyDescent="0.3">
      <c r="A36" s="373" t="s">
        <v>40</v>
      </c>
      <c r="B36" s="373"/>
      <c r="C36" s="373"/>
    </row>
    <row r="37" spans="1:13" ht="15" thickBot="1" x14ac:dyDescent="0.35">
      <c r="A37" s="316"/>
      <c r="B37" s="316"/>
      <c r="C37" s="316"/>
    </row>
    <row r="38" spans="1:13" ht="15" thickBot="1" x14ac:dyDescent="0.35">
      <c r="A38" s="339" t="s">
        <v>0</v>
      </c>
      <c r="B38" s="354" t="s">
        <v>33</v>
      </c>
      <c r="C38" s="355"/>
      <c r="D38" s="336" t="s">
        <v>1</v>
      </c>
      <c r="E38" s="336" t="s">
        <v>14</v>
      </c>
      <c r="F38" s="336" t="s">
        <v>21</v>
      </c>
      <c r="G38" s="339" t="s">
        <v>2</v>
      </c>
      <c r="H38" s="345" t="s">
        <v>6</v>
      </c>
      <c r="I38" s="346"/>
      <c r="J38" s="323" t="s">
        <v>17</v>
      </c>
      <c r="K38" s="323" t="s">
        <v>18</v>
      </c>
      <c r="L38" s="323" t="s">
        <v>180</v>
      </c>
      <c r="M38" s="323" t="s">
        <v>181</v>
      </c>
    </row>
    <row r="39" spans="1:13" x14ac:dyDescent="0.3">
      <c r="A39" s="343"/>
      <c r="B39" s="339" t="s">
        <v>3</v>
      </c>
      <c r="C39" s="339" t="s">
        <v>4</v>
      </c>
      <c r="D39" s="337"/>
      <c r="E39" s="337"/>
      <c r="F39" s="337"/>
      <c r="G39" s="340"/>
      <c r="H39" s="349" t="s">
        <v>5</v>
      </c>
      <c r="I39" s="351" t="s">
        <v>48</v>
      </c>
      <c r="J39" s="347"/>
      <c r="K39" s="324"/>
      <c r="L39" s="347"/>
      <c r="M39" s="324"/>
    </row>
    <row r="40" spans="1:13" ht="15" thickBot="1" x14ac:dyDescent="0.35">
      <c r="A40" s="344"/>
      <c r="B40" s="344"/>
      <c r="C40" s="344"/>
      <c r="D40" s="338"/>
      <c r="E40" s="338"/>
      <c r="F40" s="338"/>
      <c r="G40" s="341"/>
      <c r="H40" s="350"/>
      <c r="I40" s="352"/>
      <c r="J40" s="348"/>
      <c r="K40" s="325"/>
      <c r="L40" s="348"/>
      <c r="M40" s="325"/>
    </row>
    <row r="41" spans="1:13" ht="69.599999999999994" thickBot="1" x14ac:dyDescent="0.35">
      <c r="A41" s="12">
        <v>1</v>
      </c>
      <c r="B41" s="63" t="s">
        <v>237</v>
      </c>
      <c r="C41" s="318" t="s">
        <v>227</v>
      </c>
      <c r="D41" s="63" t="s">
        <v>194</v>
      </c>
      <c r="E41" s="51" t="s">
        <v>232</v>
      </c>
      <c r="F41" s="51">
        <v>40</v>
      </c>
      <c r="G41" s="51" t="s">
        <v>231</v>
      </c>
      <c r="H41" s="24">
        <v>13</v>
      </c>
      <c r="I41" s="24">
        <v>19</v>
      </c>
      <c r="J41" s="45">
        <v>235000</v>
      </c>
      <c r="K41" s="45">
        <v>85750</v>
      </c>
      <c r="L41" s="45">
        <f>20524+14700</f>
        <v>35224</v>
      </c>
      <c r="M41" s="45">
        <v>3000</v>
      </c>
    </row>
    <row r="42" spans="1:13" ht="15" thickBot="1" x14ac:dyDescent="0.35">
      <c r="A42" s="319">
        <f>SUM(A41:A41)</f>
        <v>1</v>
      </c>
      <c r="B42" s="332" t="s">
        <v>216</v>
      </c>
      <c r="C42" s="333"/>
      <c r="D42" s="333"/>
      <c r="E42" s="334"/>
      <c r="F42" s="313">
        <f>SUM(F41:F41)</f>
        <v>40</v>
      </c>
      <c r="G42" s="314"/>
      <c r="H42" s="313">
        <f t="shared" ref="H42:M42" si="3">SUM(H41:H41)</f>
        <v>13</v>
      </c>
      <c r="I42" s="313">
        <f t="shared" si="3"/>
        <v>19</v>
      </c>
      <c r="J42" s="317">
        <f t="shared" si="3"/>
        <v>235000</v>
      </c>
      <c r="K42" s="317">
        <f t="shared" si="3"/>
        <v>85750</v>
      </c>
      <c r="L42" s="317">
        <f t="shared" si="3"/>
        <v>35224</v>
      </c>
      <c r="M42" s="317">
        <f t="shared" si="3"/>
        <v>3000</v>
      </c>
    </row>
    <row r="43" spans="1:13" ht="15" thickBot="1" x14ac:dyDescent="0.35">
      <c r="A43" s="356" t="s">
        <v>8</v>
      </c>
      <c r="B43" s="357"/>
      <c r="C43" s="357"/>
      <c r="D43" s="357"/>
      <c r="E43" s="357"/>
      <c r="F43" s="357"/>
      <c r="G43" s="358"/>
      <c r="H43" s="37"/>
      <c r="I43" s="37"/>
      <c r="J43" s="317" t="s">
        <v>11</v>
      </c>
      <c r="K43" s="315">
        <f>+K42*1.1</f>
        <v>94325.000000000015</v>
      </c>
      <c r="L43" s="315"/>
      <c r="M43" s="315"/>
    </row>
    <row r="44" spans="1:13" ht="15" thickBot="1" x14ac:dyDescent="0.35">
      <c r="A44" s="332" t="s">
        <v>24</v>
      </c>
      <c r="B44" s="359"/>
      <c r="C44" s="359"/>
      <c r="D44" s="359"/>
      <c r="E44" s="359"/>
      <c r="F44" s="359"/>
      <c r="G44" s="360"/>
      <c r="H44" s="40"/>
      <c r="I44" s="40"/>
      <c r="J44" s="362">
        <f>+J42+K43+L42+M42</f>
        <v>367549</v>
      </c>
      <c r="K44" s="363"/>
      <c r="L44" s="363"/>
      <c r="M44" s="364"/>
    </row>
    <row r="45" spans="1:13" x14ac:dyDescent="0.3">
      <c r="A45" s="73"/>
      <c r="B45" s="74"/>
      <c r="C45" s="74"/>
      <c r="D45" s="74"/>
      <c r="E45" s="74"/>
      <c r="F45" s="74"/>
      <c r="G45" s="74"/>
      <c r="H45" s="299"/>
      <c r="I45" s="299"/>
      <c r="J45" s="76"/>
      <c r="K45" s="76"/>
      <c r="L45" s="76"/>
      <c r="M45" s="76"/>
    </row>
    <row r="46" spans="1:13" x14ac:dyDescent="0.3">
      <c r="A46" s="73"/>
      <c r="B46" s="74"/>
      <c r="C46" s="74"/>
      <c r="D46" s="74"/>
      <c r="E46" s="74"/>
      <c r="F46" s="74"/>
      <c r="G46" s="74"/>
      <c r="H46" s="299"/>
      <c r="I46" s="299"/>
      <c r="J46" s="76"/>
      <c r="K46" s="76"/>
      <c r="L46" s="76"/>
      <c r="M46" s="76"/>
    </row>
    <row r="47" spans="1:13" x14ac:dyDescent="0.3">
      <c r="A47" s="73"/>
      <c r="B47" s="74"/>
      <c r="C47" s="74"/>
      <c r="D47" s="74"/>
      <c r="E47" s="74"/>
      <c r="F47" s="74"/>
      <c r="G47" s="74"/>
      <c r="H47" s="299"/>
      <c r="I47" s="299"/>
      <c r="J47" s="76"/>
      <c r="K47" s="76"/>
      <c r="L47" s="76"/>
      <c r="M47" s="76"/>
    </row>
    <row r="48" spans="1:13" x14ac:dyDescent="0.3">
      <c r="A48" s="73"/>
      <c r="B48" s="74"/>
      <c r="C48" s="74"/>
      <c r="D48" s="74"/>
      <c r="E48" s="74"/>
      <c r="F48" s="74"/>
      <c r="G48" s="74"/>
      <c r="H48" s="299"/>
      <c r="I48" s="299"/>
      <c r="J48" s="76"/>
      <c r="K48" s="76"/>
      <c r="L48" s="76"/>
      <c r="M48" s="76"/>
    </row>
    <row r="49" spans="1:9" x14ac:dyDescent="0.3">
      <c r="A49" s="335" t="s">
        <v>29</v>
      </c>
      <c r="B49" s="335"/>
      <c r="C49" s="224">
        <f>+A11+A22+A31+A42</f>
        <v>5</v>
      </c>
      <c r="E49" s="331" t="s">
        <v>25</v>
      </c>
      <c r="F49" s="331"/>
      <c r="G49" s="3">
        <f>+J11+J22+J31+J42</f>
        <v>458416</v>
      </c>
      <c r="H49" s="34"/>
    </row>
    <row r="50" spans="1:9" x14ac:dyDescent="0.3">
      <c r="A50" s="335"/>
      <c r="B50" s="335"/>
      <c r="C50" s="224"/>
      <c r="E50" s="230" t="s">
        <v>230</v>
      </c>
      <c r="F50" s="14"/>
      <c r="G50" s="3">
        <f>+K12+K23+K32+K43</f>
        <v>358985</v>
      </c>
      <c r="H50" s="34"/>
    </row>
    <row r="51" spans="1:9" x14ac:dyDescent="0.3">
      <c r="A51" s="4" t="s">
        <v>50</v>
      </c>
      <c r="B51" s="2"/>
      <c r="C51" s="231">
        <f>+F11+F22+F31+F42</f>
        <v>120</v>
      </c>
      <c r="E51" s="4" t="s">
        <v>183</v>
      </c>
      <c r="F51" s="15"/>
      <c r="G51" s="3">
        <f>+L11+L22+L31+L42</f>
        <v>156299.10999999999</v>
      </c>
      <c r="H51" s="34"/>
    </row>
    <row r="52" spans="1:9" x14ac:dyDescent="0.3">
      <c r="A52" s="4" t="s">
        <v>7</v>
      </c>
      <c r="B52" s="4"/>
      <c r="C52" s="35">
        <f>+H11+H22+H31+H42</f>
        <v>89</v>
      </c>
      <c r="E52" s="4" t="s">
        <v>182</v>
      </c>
      <c r="G52" s="3">
        <f>+M11+M22+M31+M42</f>
        <v>22900</v>
      </c>
      <c r="H52" s="34"/>
    </row>
    <row r="53" spans="1:9" ht="28.5" customHeight="1" x14ac:dyDescent="0.3">
      <c r="A53" s="367" t="s">
        <v>49</v>
      </c>
      <c r="B53" s="367"/>
      <c r="C53" s="216">
        <f>+I11+I22+I31+I42</f>
        <v>83</v>
      </c>
      <c r="H53" s="34"/>
    </row>
    <row r="54" spans="1:9" x14ac:dyDescent="0.3">
      <c r="A54" s="335" t="s">
        <v>13</v>
      </c>
      <c r="B54" s="335"/>
      <c r="C54" s="216">
        <f>+C52+C53</f>
        <v>172</v>
      </c>
      <c r="E54" s="326" t="s">
        <v>20</v>
      </c>
      <c r="F54" s="326"/>
      <c r="G54" s="9">
        <f>+G49+G50+G51+G52</f>
        <v>996600.11</v>
      </c>
      <c r="H54" s="34"/>
    </row>
    <row r="57" spans="1:9" x14ac:dyDescent="0.3">
      <c r="C57" s="322"/>
      <c r="D57" s="43"/>
    </row>
    <row r="59" spans="1:9" x14ac:dyDescent="0.3">
      <c r="B59" s="4" t="s">
        <v>29</v>
      </c>
      <c r="C59" s="231">
        <f>+C49</f>
        <v>5</v>
      </c>
      <c r="D59" s="4" t="s">
        <v>15</v>
      </c>
      <c r="E59" s="219">
        <f>+C52</f>
        <v>89</v>
      </c>
    </row>
    <row r="60" spans="1:9" x14ac:dyDescent="0.3">
      <c r="B60" s="100"/>
      <c r="C60" s="231"/>
      <c r="D60" s="4" t="s">
        <v>22</v>
      </c>
      <c r="E60" s="219">
        <f>+C53</f>
        <v>83</v>
      </c>
    </row>
    <row r="62" spans="1:9" x14ac:dyDescent="0.3">
      <c r="D62" s="2"/>
      <c r="E62" s="2"/>
      <c r="F62" s="2"/>
      <c r="G62" s="2"/>
      <c r="H62" s="2"/>
      <c r="I62" s="2"/>
    </row>
    <row r="63" spans="1:9" x14ac:dyDescent="0.3">
      <c r="D63" s="2"/>
      <c r="E63" s="2"/>
      <c r="F63" s="2"/>
      <c r="G63" s="2"/>
      <c r="H63" s="2"/>
      <c r="I63" s="2"/>
    </row>
    <row r="64" spans="1:9" x14ac:dyDescent="0.3">
      <c r="D64" s="2"/>
      <c r="E64" s="2"/>
      <c r="F64" s="2"/>
      <c r="G64" s="2"/>
      <c r="H64" s="2"/>
      <c r="I64" s="2"/>
    </row>
    <row r="65" spans="4:9" x14ac:dyDescent="0.3">
      <c r="D65" s="2"/>
      <c r="E65" s="2"/>
      <c r="F65" s="2"/>
      <c r="G65" s="2"/>
      <c r="H65" s="2"/>
      <c r="I65" s="2"/>
    </row>
    <row r="66" spans="4:9" x14ac:dyDescent="0.3">
      <c r="D66" s="2"/>
      <c r="E66" s="2"/>
      <c r="F66" s="2"/>
      <c r="G66" s="2"/>
      <c r="H66" s="2"/>
      <c r="I66" s="2"/>
    </row>
    <row r="67" spans="4:9" x14ac:dyDescent="0.3">
      <c r="D67" s="2"/>
      <c r="E67" s="2"/>
      <c r="F67" s="2"/>
      <c r="G67" s="2"/>
      <c r="H67" s="2"/>
      <c r="I67" s="2"/>
    </row>
    <row r="68" spans="4:9" x14ac:dyDescent="0.3">
      <c r="D68" s="2"/>
      <c r="E68" s="2"/>
      <c r="F68" s="2"/>
      <c r="G68" s="2"/>
      <c r="H68" s="2"/>
      <c r="I68" s="2"/>
    </row>
    <row r="69" spans="4:9" x14ac:dyDescent="0.3">
      <c r="D69" s="2"/>
      <c r="E69" s="2"/>
      <c r="F69" s="2"/>
      <c r="G69" s="2"/>
      <c r="H69" s="2"/>
      <c r="I69" s="2"/>
    </row>
    <row r="70" spans="4:9" x14ac:dyDescent="0.3">
      <c r="D70" s="2"/>
      <c r="E70" s="2"/>
      <c r="F70" s="2"/>
      <c r="G70" s="2"/>
      <c r="H70" s="2"/>
      <c r="I70" s="2"/>
    </row>
    <row r="71" spans="4:9" x14ac:dyDescent="0.3">
      <c r="D71" s="2"/>
      <c r="E71" s="2"/>
      <c r="F71" s="2"/>
      <c r="G71" s="2"/>
      <c r="H71" s="2"/>
      <c r="I71" s="2"/>
    </row>
  </sheetData>
  <mergeCells count="90">
    <mergeCell ref="A17:A19"/>
    <mergeCell ref="B17:C17"/>
    <mergeCell ref="D17:D19"/>
    <mergeCell ref="E17:E19"/>
    <mergeCell ref="F17:F19"/>
    <mergeCell ref="A1:M1"/>
    <mergeCell ref="A2:M2"/>
    <mergeCell ref="A4:M4"/>
    <mergeCell ref="J13:M13"/>
    <mergeCell ref="A5:I5"/>
    <mergeCell ref="L7:L9"/>
    <mergeCell ref="M7:M9"/>
    <mergeCell ref="B11:E11"/>
    <mergeCell ref="A12:G12"/>
    <mergeCell ref="B8:B9"/>
    <mergeCell ref="J7:J9"/>
    <mergeCell ref="K7:K9"/>
    <mergeCell ref="A13:G13"/>
    <mergeCell ref="C8:C9"/>
    <mergeCell ref="A6:C6"/>
    <mergeCell ref="H8:H9"/>
    <mergeCell ref="I8:I9"/>
    <mergeCell ref="A7:A9"/>
    <mergeCell ref="B7:C7"/>
    <mergeCell ref="D7:D9"/>
    <mergeCell ref="E7:E9"/>
    <mergeCell ref="F7:F9"/>
    <mergeCell ref="G7:G9"/>
    <mergeCell ref="H7:I7"/>
    <mergeCell ref="A54:B54"/>
    <mergeCell ref="E54:F54"/>
    <mergeCell ref="A50:B50"/>
    <mergeCell ref="A53:B53"/>
    <mergeCell ref="A49:B49"/>
    <mergeCell ref="E49:F49"/>
    <mergeCell ref="J33:M33"/>
    <mergeCell ref="A26:C26"/>
    <mergeCell ref="H28:H29"/>
    <mergeCell ref="I28:I29"/>
    <mergeCell ref="A36:C36"/>
    <mergeCell ref="B31:E31"/>
    <mergeCell ref="A32:G32"/>
    <mergeCell ref="A33:G33"/>
    <mergeCell ref="L27:L29"/>
    <mergeCell ref="M27:M29"/>
    <mergeCell ref="B28:B29"/>
    <mergeCell ref="C28:C29"/>
    <mergeCell ref="M17:M19"/>
    <mergeCell ref="B18:B19"/>
    <mergeCell ref="C18:C19"/>
    <mergeCell ref="H18:H19"/>
    <mergeCell ref="I18:I19"/>
    <mergeCell ref="B22:E22"/>
    <mergeCell ref="H17:I17"/>
    <mergeCell ref="J17:J19"/>
    <mergeCell ref="K17:K19"/>
    <mergeCell ref="L17:L19"/>
    <mergeCell ref="G17:G19"/>
    <mergeCell ref="D38:D40"/>
    <mergeCell ref="E38:E40"/>
    <mergeCell ref="H38:I38"/>
    <mergeCell ref="J38:J40"/>
    <mergeCell ref="A23:G23"/>
    <mergeCell ref="A24:G24"/>
    <mergeCell ref="J24:M24"/>
    <mergeCell ref="A27:A29"/>
    <mergeCell ref="B27:C27"/>
    <mergeCell ref="D27:D29"/>
    <mergeCell ref="E27:E29"/>
    <mergeCell ref="F27:F29"/>
    <mergeCell ref="G27:G29"/>
    <mergeCell ref="H27:I27"/>
    <mergeCell ref="J27:J29"/>
    <mergeCell ref="K27:K29"/>
    <mergeCell ref="K38:K40"/>
    <mergeCell ref="L38:L40"/>
    <mergeCell ref="M38:M40"/>
    <mergeCell ref="A3:N3"/>
    <mergeCell ref="J44:M44"/>
    <mergeCell ref="B39:B40"/>
    <mergeCell ref="C39:C40"/>
    <mergeCell ref="H39:H40"/>
    <mergeCell ref="I39:I40"/>
    <mergeCell ref="B42:E42"/>
    <mergeCell ref="A43:G43"/>
    <mergeCell ref="A44:G44"/>
    <mergeCell ref="F38:F40"/>
    <mergeCell ref="G38:G40"/>
    <mergeCell ref="A38:A40"/>
    <mergeCell ref="B38:C38"/>
  </mergeCells>
  <pageMargins left="0.25" right="0.25" top="0.75" bottom="0.75" header="0.3" footer="0.3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G35" sqref="G35"/>
    </sheetView>
  </sheetViews>
  <sheetFormatPr baseColWidth="10" defaultRowHeight="14.4" x14ac:dyDescent="0.3"/>
  <cols>
    <col min="1" max="1" width="5.109375" customWidth="1"/>
    <col min="2" max="2" width="20.33203125" customWidth="1"/>
    <col min="3" max="3" width="24.5546875" customWidth="1"/>
    <col min="4" max="4" width="19.44140625" customWidth="1"/>
    <col min="6" max="6" width="7.6640625" customWidth="1"/>
    <col min="7" max="7" width="17.109375" customWidth="1"/>
    <col min="8" max="8" width="9.109375" customWidth="1"/>
    <col min="9" max="9" width="10.109375" customWidth="1"/>
    <col min="10" max="10" width="12.44140625" customWidth="1"/>
    <col min="11" max="11" width="13.5546875" customWidth="1"/>
    <col min="13" max="13" width="12.33203125" customWidth="1"/>
  </cols>
  <sheetData>
    <row r="1" spans="1:16" ht="15" customHeight="1" x14ac:dyDescent="0.3">
      <c r="A1" s="368" t="s">
        <v>10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6" ht="15" customHeight="1" x14ac:dyDescent="0.3">
      <c r="A2" s="377" t="s">
        <v>37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</row>
    <row r="3" spans="1:16" ht="15.75" customHeight="1" x14ac:dyDescent="0.3"/>
    <row r="4" spans="1:16" ht="15.75" customHeight="1" x14ac:dyDescent="0.3">
      <c r="A4" s="61"/>
      <c r="B4" s="374" t="s">
        <v>191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255"/>
      <c r="O4" s="255"/>
      <c r="P4" s="255"/>
    </row>
    <row r="5" spans="1:16" x14ac:dyDescent="0.3">
      <c r="A5" s="372"/>
      <c r="B5" s="372"/>
      <c r="C5" s="372"/>
      <c r="D5" s="372"/>
      <c r="E5" s="372"/>
      <c r="F5" s="372"/>
      <c r="G5" s="372"/>
      <c r="H5" s="372"/>
      <c r="I5" s="372"/>
    </row>
    <row r="6" spans="1:16" x14ac:dyDescent="0.3">
      <c r="A6" s="62"/>
      <c r="B6" s="62"/>
      <c r="C6" s="62"/>
      <c r="D6" s="62"/>
      <c r="E6" s="62"/>
      <c r="F6" s="62"/>
      <c r="G6" s="62"/>
      <c r="H6" s="62"/>
      <c r="I6" s="62"/>
    </row>
    <row r="7" spans="1:16" ht="15.75" customHeight="1" thickBot="1" x14ac:dyDescent="0.35"/>
    <row r="8" spans="1:16" ht="15.75" customHeight="1" thickBot="1" x14ac:dyDescent="0.35">
      <c r="A8" s="339" t="s">
        <v>0</v>
      </c>
      <c r="B8" s="354" t="s">
        <v>33</v>
      </c>
      <c r="C8" s="355"/>
      <c r="D8" s="336" t="s">
        <v>1</v>
      </c>
      <c r="E8" s="336" t="s">
        <v>14</v>
      </c>
      <c r="F8" s="336" t="s">
        <v>21</v>
      </c>
      <c r="G8" s="339" t="s">
        <v>2</v>
      </c>
      <c r="H8" s="345" t="s">
        <v>6</v>
      </c>
      <c r="I8" s="346"/>
      <c r="J8" s="323" t="s">
        <v>17</v>
      </c>
      <c r="K8" s="323" t="s">
        <v>18</v>
      </c>
      <c r="L8" s="323" t="s">
        <v>180</v>
      </c>
      <c r="M8" s="323" t="s">
        <v>181</v>
      </c>
    </row>
    <row r="9" spans="1:16" ht="15" customHeight="1" x14ac:dyDescent="0.3">
      <c r="A9" s="343"/>
      <c r="B9" s="339" t="s">
        <v>3</v>
      </c>
      <c r="C9" s="339" t="s">
        <v>4</v>
      </c>
      <c r="D9" s="337"/>
      <c r="E9" s="337"/>
      <c r="F9" s="337"/>
      <c r="G9" s="340"/>
      <c r="H9" s="349" t="s">
        <v>5</v>
      </c>
      <c r="I9" s="351" t="s">
        <v>48</v>
      </c>
      <c r="J9" s="347"/>
      <c r="K9" s="324"/>
      <c r="L9" s="347"/>
      <c r="M9" s="324"/>
    </row>
    <row r="10" spans="1:16" ht="20.25" customHeight="1" thickBot="1" x14ac:dyDescent="0.35">
      <c r="A10" s="344"/>
      <c r="B10" s="344"/>
      <c r="C10" s="344"/>
      <c r="D10" s="338"/>
      <c r="E10" s="338"/>
      <c r="F10" s="338"/>
      <c r="G10" s="341"/>
      <c r="H10" s="350"/>
      <c r="I10" s="352"/>
      <c r="J10" s="348"/>
      <c r="K10" s="325"/>
      <c r="L10" s="348"/>
      <c r="M10" s="325"/>
    </row>
    <row r="11" spans="1:16" ht="45.75" customHeight="1" thickBot="1" x14ac:dyDescent="0.35">
      <c r="A11" s="12"/>
      <c r="B11" s="41"/>
      <c r="C11" s="52"/>
      <c r="D11" s="51"/>
      <c r="E11" s="51"/>
      <c r="F11" s="51"/>
      <c r="G11" s="51"/>
      <c r="H11" s="24"/>
      <c r="I11" s="24"/>
      <c r="J11" s="45"/>
      <c r="K11" s="45"/>
      <c r="L11" s="45"/>
      <c r="M11" s="45"/>
    </row>
    <row r="12" spans="1:16" ht="49.5" customHeight="1" thickBot="1" x14ac:dyDescent="0.35">
      <c r="A12" s="11"/>
      <c r="B12" s="41"/>
      <c r="C12" s="52"/>
      <c r="D12" s="51"/>
      <c r="E12" s="51"/>
      <c r="F12" s="51"/>
      <c r="G12" s="51"/>
      <c r="H12" s="24"/>
      <c r="I12" s="24"/>
      <c r="J12" s="45"/>
      <c r="K12" s="45"/>
      <c r="L12" s="45"/>
      <c r="M12" s="45"/>
    </row>
    <row r="13" spans="1:16" ht="15.75" customHeight="1" thickBot="1" x14ac:dyDescent="0.35">
      <c r="A13" s="11"/>
      <c r="B13" s="41"/>
      <c r="C13" s="52"/>
      <c r="D13" s="51"/>
      <c r="E13" s="225"/>
      <c r="F13" s="11"/>
      <c r="G13" s="225"/>
      <c r="H13" s="13"/>
      <c r="I13" s="13"/>
      <c r="J13" s="46"/>
      <c r="K13" s="46"/>
      <c r="L13" s="45"/>
      <c r="M13" s="45"/>
    </row>
    <row r="14" spans="1:16" ht="15.75" customHeight="1" thickBot="1" x14ac:dyDescent="0.35">
      <c r="A14" s="233">
        <f>SUM(A11:A13)</f>
        <v>0</v>
      </c>
      <c r="B14" s="332" t="s">
        <v>9</v>
      </c>
      <c r="C14" s="333"/>
      <c r="D14" s="333"/>
      <c r="E14" s="334"/>
      <c r="F14" s="226">
        <f>SUM(F11:F13)</f>
        <v>0</v>
      </c>
      <c r="G14" s="228"/>
      <c r="H14" s="226">
        <f t="shared" ref="H14:M14" si="0">SUM(H11:H13)</f>
        <v>0</v>
      </c>
      <c r="I14" s="226">
        <f t="shared" si="0"/>
        <v>0</v>
      </c>
      <c r="J14" s="232">
        <f t="shared" si="0"/>
        <v>0</v>
      </c>
      <c r="K14" s="232">
        <f t="shared" si="0"/>
        <v>0</v>
      </c>
      <c r="L14" s="232">
        <f t="shared" si="0"/>
        <v>0</v>
      </c>
      <c r="M14" s="232">
        <f t="shared" si="0"/>
        <v>0</v>
      </c>
    </row>
    <row r="15" spans="1:16" ht="15.75" customHeight="1" thickBot="1" x14ac:dyDescent="0.35">
      <c r="A15" s="356" t="s">
        <v>8</v>
      </c>
      <c r="B15" s="357"/>
      <c r="C15" s="357"/>
      <c r="D15" s="357"/>
      <c r="E15" s="357"/>
      <c r="F15" s="357"/>
      <c r="G15" s="358"/>
      <c r="H15" s="37"/>
      <c r="I15" s="37"/>
      <c r="J15" s="232" t="s">
        <v>11</v>
      </c>
      <c r="K15" s="229">
        <f>+K14*1.1</f>
        <v>0</v>
      </c>
      <c r="L15" s="229"/>
      <c r="M15" s="229"/>
    </row>
    <row r="16" spans="1:16" ht="15" thickBot="1" x14ac:dyDescent="0.35">
      <c r="A16" s="332" t="s">
        <v>24</v>
      </c>
      <c r="B16" s="359"/>
      <c r="C16" s="359"/>
      <c r="D16" s="359"/>
      <c r="E16" s="359"/>
      <c r="F16" s="359"/>
      <c r="G16" s="360"/>
      <c r="H16" s="40"/>
      <c r="I16" s="40"/>
      <c r="J16" s="362">
        <f>+J14+K15+L14+M14</f>
        <v>0</v>
      </c>
      <c r="K16" s="363"/>
      <c r="L16" s="363"/>
      <c r="M16" s="364"/>
    </row>
    <row r="17" spans="1:8" ht="15.75" customHeight="1" x14ac:dyDescent="0.3"/>
    <row r="18" spans="1:8" ht="15.75" customHeight="1" x14ac:dyDescent="0.3"/>
    <row r="19" spans="1:8" ht="15" customHeight="1" x14ac:dyDescent="0.3"/>
    <row r="20" spans="1:8" ht="14.25" customHeight="1" x14ac:dyDescent="0.3"/>
    <row r="21" spans="1:8" ht="13.5" customHeight="1" x14ac:dyDescent="0.3"/>
    <row r="22" spans="1:8" ht="13.5" customHeight="1" x14ac:dyDescent="0.3"/>
    <row r="23" spans="1:8" ht="15.75" customHeight="1" x14ac:dyDescent="0.3"/>
    <row r="24" spans="1:8" ht="15.75" customHeight="1" x14ac:dyDescent="0.3"/>
    <row r="25" spans="1:8" ht="15.75" customHeight="1" x14ac:dyDescent="0.3"/>
    <row r="28" spans="1:8" ht="15.75" customHeight="1" x14ac:dyDescent="0.3">
      <c r="B28" s="5"/>
      <c r="C28" s="227" t="s">
        <v>19</v>
      </c>
      <c r="D28" s="227"/>
      <c r="E28" s="227"/>
      <c r="F28" s="227"/>
      <c r="G28" s="227"/>
    </row>
    <row r="29" spans="1:8" ht="15.75" customHeight="1" x14ac:dyDescent="0.3">
      <c r="B29" s="5"/>
      <c r="D29" s="227"/>
      <c r="E29" s="227"/>
      <c r="F29" s="227"/>
      <c r="G29" s="227"/>
      <c r="H29" s="227"/>
    </row>
    <row r="30" spans="1:8" ht="15" customHeight="1" x14ac:dyDescent="0.3">
      <c r="A30" s="335" t="s">
        <v>29</v>
      </c>
      <c r="B30" s="335"/>
      <c r="C30" s="224"/>
      <c r="E30" s="331" t="s">
        <v>25</v>
      </c>
      <c r="F30" s="331"/>
      <c r="G30" s="3"/>
      <c r="H30" s="34"/>
    </row>
    <row r="31" spans="1:8" ht="18" customHeight="1" x14ac:dyDescent="0.3">
      <c r="A31" s="335" t="s">
        <v>155</v>
      </c>
      <c r="B31" s="335"/>
      <c r="C31" s="224"/>
      <c r="E31" s="230" t="s">
        <v>190</v>
      </c>
      <c r="F31" s="14"/>
      <c r="G31" s="3"/>
      <c r="H31" s="34"/>
    </row>
    <row r="32" spans="1:8" ht="19.5" customHeight="1" x14ac:dyDescent="0.3">
      <c r="A32" s="4" t="s">
        <v>50</v>
      </c>
      <c r="B32" s="2"/>
      <c r="C32" s="231"/>
      <c r="E32" s="4" t="s">
        <v>183</v>
      </c>
      <c r="F32" s="15"/>
      <c r="G32" s="3"/>
      <c r="H32" s="34"/>
    </row>
    <row r="33" spans="1:9" ht="19.5" customHeight="1" x14ac:dyDescent="0.3">
      <c r="A33" s="4" t="s">
        <v>7</v>
      </c>
      <c r="B33" s="4"/>
      <c r="C33" s="35"/>
      <c r="E33" s="4" t="s">
        <v>182</v>
      </c>
      <c r="G33" s="3"/>
      <c r="H33" s="34"/>
    </row>
    <row r="34" spans="1:9" ht="30.75" customHeight="1" x14ac:dyDescent="0.3">
      <c r="A34" s="367" t="s">
        <v>49</v>
      </c>
      <c r="B34" s="367"/>
      <c r="C34" s="216"/>
      <c r="H34" s="34"/>
    </row>
    <row r="35" spans="1:9" ht="15.75" customHeight="1" x14ac:dyDescent="0.3">
      <c r="A35" s="335" t="s">
        <v>13</v>
      </c>
      <c r="B35" s="335"/>
      <c r="C35" s="216"/>
      <c r="E35" s="326" t="s">
        <v>20</v>
      </c>
      <c r="F35" s="326"/>
      <c r="G35" s="9">
        <f>+G30+G31+G32+G33</f>
        <v>0</v>
      </c>
      <c r="H35" s="34"/>
    </row>
    <row r="36" spans="1:9" ht="15.75" customHeight="1" x14ac:dyDescent="0.3"/>
    <row r="38" spans="1:9" ht="15.75" customHeight="1" x14ac:dyDescent="0.3">
      <c r="C38" s="44" t="s">
        <v>23</v>
      </c>
      <c r="D38" s="43"/>
    </row>
    <row r="39" spans="1:9" ht="15.75" customHeight="1" x14ac:dyDescent="0.3"/>
    <row r="40" spans="1:9" ht="15" customHeight="1" x14ac:dyDescent="0.3">
      <c r="B40" s="4" t="s">
        <v>29</v>
      </c>
      <c r="C40" s="231">
        <f>+C30</f>
        <v>0</v>
      </c>
      <c r="D40" s="4" t="s">
        <v>15</v>
      </c>
      <c r="E40" s="219">
        <f>+C33</f>
        <v>0</v>
      </c>
    </row>
    <row r="41" spans="1:9" ht="18.75" customHeight="1" x14ac:dyDescent="0.3">
      <c r="B41" s="100" t="s">
        <v>155</v>
      </c>
      <c r="C41" s="231">
        <f>+C31</f>
        <v>0</v>
      </c>
      <c r="D41" s="4" t="s">
        <v>22</v>
      </c>
      <c r="E41" s="219">
        <f>+C34</f>
        <v>0</v>
      </c>
    </row>
    <row r="42" spans="1:9" ht="19.5" customHeight="1" x14ac:dyDescent="0.3"/>
    <row r="43" spans="1:9" x14ac:dyDescent="0.3">
      <c r="D43" s="2"/>
      <c r="E43" s="2"/>
      <c r="F43" s="2"/>
      <c r="G43" s="2"/>
      <c r="H43" s="2"/>
      <c r="I43" s="2"/>
    </row>
  </sheetData>
  <mergeCells count="29">
    <mergeCell ref="A5:I5"/>
    <mergeCell ref="A8:A10"/>
    <mergeCell ref="B8:C8"/>
    <mergeCell ref="D8:D10"/>
    <mergeCell ref="E8:E10"/>
    <mergeCell ref="F8:F10"/>
    <mergeCell ref="H8:I8"/>
    <mergeCell ref="J8:J10"/>
    <mergeCell ref="K8:K10"/>
    <mergeCell ref="B9:B10"/>
    <mergeCell ref="C9:C10"/>
    <mergeCell ref="H9:H10"/>
    <mergeCell ref="I9:I10"/>
    <mergeCell ref="A34:B34"/>
    <mergeCell ref="A35:B35"/>
    <mergeCell ref="E35:F35"/>
    <mergeCell ref="A1:M1"/>
    <mergeCell ref="A2:M2"/>
    <mergeCell ref="B4:M4"/>
    <mergeCell ref="L8:L10"/>
    <mergeCell ref="M8:M10"/>
    <mergeCell ref="B14:E14"/>
    <mergeCell ref="A16:G16"/>
    <mergeCell ref="J16:M16"/>
    <mergeCell ref="E30:F30"/>
    <mergeCell ref="A30:B30"/>
    <mergeCell ref="A31:B31"/>
    <mergeCell ref="A15:G15"/>
    <mergeCell ref="G8:G10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activeCell="K39" sqref="K39"/>
    </sheetView>
  </sheetViews>
  <sheetFormatPr baseColWidth="10" defaultRowHeight="14.4" x14ac:dyDescent="0.3"/>
  <cols>
    <col min="1" max="1" width="5.109375" customWidth="1"/>
    <col min="2" max="2" width="18.88671875" customWidth="1"/>
    <col min="3" max="3" width="24.6640625" customWidth="1"/>
    <col min="4" max="4" width="18.33203125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  <col min="13" max="13" width="13.33203125" customWidth="1"/>
  </cols>
  <sheetData>
    <row r="1" spans="1:13" ht="15" customHeight="1" x14ac:dyDescent="0.3">
      <c r="A1" s="368" t="s">
        <v>10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ht="15" customHeight="1" x14ac:dyDescent="0.3">
      <c r="A2" s="368" t="s">
        <v>37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3" spans="1:13" ht="15.75" customHeight="1" x14ac:dyDescent="0.3">
      <c r="C3" s="353" t="s">
        <v>189</v>
      </c>
      <c r="D3" s="353"/>
      <c r="E3" s="353"/>
      <c r="F3" s="353"/>
      <c r="G3" s="353"/>
      <c r="H3" s="353"/>
      <c r="I3" s="353"/>
      <c r="J3" s="353"/>
      <c r="K3" s="353"/>
      <c r="L3" s="55"/>
      <c r="M3" s="55"/>
    </row>
    <row r="4" spans="1:13" ht="16.5" customHeight="1" x14ac:dyDescent="0.3"/>
    <row r="5" spans="1:13" ht="16.8" x14ac:dyDescent="0.3">
      <c r="A5" s="79"/>
      <c r="B5" s="79"/>
      <c r="C5" s="79"/>
      <c r="D5" s="79"/>
      <c r="E5" s="79"/>
      <c r="F5" s="79"/>
      <c r="G5" s="79"/>
      <c r="H5" s="79"/>
      <c r="I5" s="79"/>
    </row>
    <row r="6" spans="1:13" x14ac:dyDescent="0.3">
      <c r="A6" s="68"/>
      <c r="B6" s="68"/>
      <c r="C6" s="68"/>
      <c r="D6" s="68"/>
      <c r="E6" s="68"/>
      <c r="F6" s="68"/>
      <c r="G6" s="68"/>
      <c r="H6" s="68"/>
      <c r="I6" s="68"/>
    </row>
    <row r="7" spans="1:13" ht="15" customHeight="1" thickBot="1" x14ac:dyDescent="0.35"/>
    <row r="8" spans="1:13" ht="15" thickBot="1" x14ac:dyDescent="0.35">
      <c r="A8" s="339" t="s">
        <v>0</v>
      </c>
      <c r="B8" s="354" t="s">
        <v>33</v>
      </c>
      <c r="C8" s="355"/>
      <c r="D8" s="336" t="s">
        <v>1</v>
      </c>
      <c r="E8" s="336" t="s">
        <v>14</v>
      </c>
      <c r="F8" s="336" t="s">
        <v>21</v>
      </c>
      <c r="G8" s="339" t="s">
        <v>2</v>
      </c>
      <c r="H8" s="345" t="s">
        <v>6</v>
      </c>
      <c r="I8" s="346"/>
      <c r="J8" s="323" t="s">
        <v>17</v>
      </c>
      <c r="K8" s="323" t="s">
        <v>18</v>
      </c>
      <c r="L8" s="323" t="s">
        <v>180</v>
      </c>
      <c r="M8" s="323" t="s">
        <v>181</v>
      </c>
    </row>
    <row r="9" spans="1:13" ht="15.75" customHeight="1" x14ac:dyDescent="0.3">
      <c r="A9" s="343"/>
      <c r="B9" s="339" t="s">
        <v>3</v>
      </c>
      <c r="C9" s="339" t="s">
        <v>4</v>
      </c>
      <c r="D9" s="337"/>
      <c r="E9" s="337"/>
      <c r="F9" s="337"/>
      <c r="G9" s="340"/>
      <c r="H9" s="349" t="s">
        <v>5</v>
      </c>
      <c r="I9" s="351" t="s">
        <v>48</v>
      </c>
      <c r="J9" s="347"/>
      <c r="K9" s="324"/>
      <c r="L9" s="347"/>
      <c r="M9" s="324"/>
    </row>
    <row r="10" spans="1:13" ht="19.5" customHeight="1" thickBot="1" x14ac:dyDescent="0.35">
      <c r="A10" s="344"/>
      <c r="B10" s="344"/>
      <c r="C10" s="344"/>
      <c r="D10" s="338"/>
      <c r="E10" s="338"/>
      <c r="F10" s="338"/>
      <c r="G10" s="341"/>
      <c r="H10" s="350"/>
      <c r="I10" s="352"/>
      <c r="J10" s="348"/>
      <c r="K10" s="325"/>
      <c r="L10" s="348"/>
      <c r="M10" s="325"/>
    </row>
    <row r="11" spans="1:13" ht="34.5" customHeight="1" thickBot="1" x14ac:dyDescent="0.35">
      <c r="A11" s="12"/>
      <c r="B11" s="41"/>
      <c r="C11" s="52"/>
      <c r="D11" s="51"/>
      <c r="E11" s="51"/>
      <c r="F11" s="51"/>
      <c r="G11" s="51"/>
      <c r="H11" s="24"/>
      <c r="I11" s="24"/>
      <c r="J11" s="45"/>
      <c r="K11" s="45"/>
      <c r="L11" s="45"/>
      <c r="M11" s="45"/>
    </row>
    <row r="12" spans="1:13" ht="44.25" customHeight="1" thickBot="1" x14ac:dyDescent="0.35">
      <c r="A12" s="11"/>
      <c r="B12" s="41"/>
      <c r="C12" s="52"/>
      <c r="D12" s="51"/>
      <c r="E12" s="51"/>
      <c r="F12" s="51"/>
      <c r="G12" s="51"/>
      <c r="H12" s="24"/>
      <c r="I12" s="24"/>
      <c r="J12" s="45"/>
      <c r="K12" s="45"/>
      <c r="L12" s="45"/>
      <c r="M12" s="45"/>
    </row>
    <row r="13" spans="1:13" ht="40.5" customHeight="1" thickBot="1" x14ac:dyDescent="0.35">
      <c r="A13" s="11"/>
      <c r="B13" s="41"/>
      <c r="C13" s="52"/>
      <c r="D13" s="51"/>
      <c r="E13" s="225"/>
      <c r="F13" s="11"/>
      <c r="G13" s="225"/>
      <c r="H13" s="13"/>
      <c r="I13" s="13"/>
      <c r="J13" s="46"/>
      <c r="K13" s="46"/>
      <c r="L13" s="45"/>
      <c r="M13" s="45"/>
    </row>
    <row r="14" spans="1:13" ht="15" thickBot="1" x14ac:dyDescent="0.35">
      <c r="A14" s="233">
        <f>SUM(A11:A13)</f>
        <v>0</v>
      </c>
      <c r="B14" s="332" t="s">
        <v>9</v>
      </c>
      <c r="C14" s="333"/>
      <c r="D14" s="333"/>
      <c r="E14" s="334"/>
      <c r="F14" s="226">
        <f>SUM(F11:F13)</f>
        <v>0</v>
      </c>
      <c r="G14" s="228"/>
      <c r="H14" s="226">
        <f t="shared" ref="H14:M14" si="0">SUM(H11:H13)</f>
        <v>0</v>
      </c>
      <c r="I14" s="226">
        <f t="shared" si="0"/>
        <v>0</v>
      </c>
      <c r="J14" s="232">
        <f t="shared" si="0"/>
        <v>0</v>
      </c>
      <c r="K14" s="232">
        <f t="shared" si="0"/>
        <v>0</v>
      </c>
      <c r="L14" s="232">
        <f t="shared" si="0"/>
        <v>0</v>
      </c>
      <c r="M14" s="232">
        <f t="shared" si="0"/>
        <v>0</v>
      </c>
    </row>
    <row r="15" spans="1:13" ht="15" thickBot="1" x14ac:dyDescent="0.35">
      <c r="A15" s="356" t="s">
        <v>8</v>
      </c>
      <c r="B15" s="357"/>
      <c r="C15" s="357"/>
      <c r="D15" s="357"/>
      <c r="E15" s="357"/>
      <c r="F15" s="357"/>
      <c r="G15" s="358"/>
      <c r="H15" s="37"/>
      <c r="I15" s="37"/>
      <c r="J15" s="232" t="s">
        <v>11</v>
      </c>
      <c r="K15" s="229">
        <f>+K14*1.1</f>
        <v>0</v>
      </c>
      <c r="L15" s="229"/>
      <c r="M15" s="229"/>
    </row>
    <row r="16" spans="1:13" ht="15.75" customHeight="1" thickBot="1" x14ac:dyDescent="0.35">
      <c r="A16" s="332" t="s">
        <v>24</v>
      </c>
      <c r="B16" s="359"/>
      <c r="C16" s="359"/>
      <c r="D16" s="359"/>
      <c r="E16" s="359"/>
      <c r="F16" s="359"/>
      <c r="G16" s="360"/>
      <c r="H16" s="40"/>
      <c r="I16" s="40"/>
      <c r="J16" s="362">
        <f>+J14+K15+L14+M14</f>
        <v>0</v>
      </c>
      <c r="K16" s="363"/>
      <c r="L16" s="363"/>
      <c r="M16" s="364"/>
    </row>
    <row r="17" spans="1:8" ht="15.75" customHeight="1" x14ac:dyDescent="0.3"/>
    <row r="18" spans="1:8" ht="15.75" customHeight="1" x14ac:dyDescent="0.3"/>
    <row r="21" spans="1:8" ht="15.75" customHeight="1" x14ac:dyDescent="0.3"/>
    <row r="22" spans="1:8" ht="15.75" customHeight="1" x14ac:dyDescent="0.3"/>
    <row r="23" spans="1:8" ht="15" customHeight="1" x14ac:dyDescent="0.3"/>
    <row r="24" spans="1:8" ht="15" customHeight="1" x14ac:dyDescent="0.3"/>
    <row r="25" spans="1:8" ht="16.5" customHeight="1" x14ac:dyDescent="0.3"/>
    <row r="26" spans="1:8" ht="15.75" customHeight="1" x14ac:dyDescent="0.3"/>
    <row r="27" spans="1:8" ht="15.75" customHeight="1" x14ac:dyDescent="0.3"/>
    <row r="28" spans="1:8" ht="15.75" customHeight="1" x14ac:dyDescent="0.3">
      <c r="B28" s="5"/>
      <c r="C28" s="227" t="s">
        <v>19</v>
      </c>
      <c r="D28" s="227"/>
      <c r="E28" s="227"/>
      <c r="F28" s="227"/>
      <c r="G28" s="227"/>
    </row>
    <row r="29" spans="1:8" x14ac:dyDescent="0.3">
      <c r="B29" s="5"/>
      <c r="D29" s="227"/>
      <c r="E29" s="227"/>
      <c r="F29" s="227"/>
      <c r="G29" s="227"/>
      <c r="H29" s="227"/>
    </row>
    <row r="30" spans="1:8" ht="15.75" customHeight="1" x14ac:dyDescent="0.3">
      <c r="A30" s="335" t="s">
        <v>29</v>
      </c>
      <c r="B30" s="335"/>
      <c r="C30" s="224"/>
      <c r="E30" s="331" t="s">
        <v>187</v>
      </c>
      <c r="F30" s="331"/>
      <c r="G30" s="3"/>
      <c r="H30" s="34"/>
    </row>
    <row r="31" spans="1:8" ht="15.75" customHeight="1" x14ac:dyDescent="0.3">
      <c r="A31" s="335" t="s">
        <v>155</v>
      </c>
      <c r="B31" s="335"/>
      <c r="C31" s="224"/>
      <c r="E31" s="230" t="s">
        <v>190</v>
      </c>
      <c r="F31" s="14"/>
      <c r="G31" s="3"/>
      <c r="H31" s="34"/>
    </row>
    <row r="32" spans="1:8" ht="15" customHeight="1" x14ac:dyDescent="0.3">
      <c r="A32" s="4" t="s">
        <v>50</v>
      </c>
      <c r="B32" s="2"/>
      <c r="C32" s="231"/>
      <c r="E32" s="4" t="s">
        <v>183</v>
      </c>
      <c r="F32" s="15"/>
      <c r="G32" s="3"/>
      <c r="H32" s="34"/>
    </row>
    <row r="33" spans="1:9" ht="20.25" customHeight="1" x14ac:dyDescent="0.3">
      <c r="A33" s="4" t="s">
        <v>7</v>
      </c>
      <c r="B33" s="4"/>
      <c r="C33" s="35"/>
      <c r="E33" s="4" t="s">
        <v>182</v>
      </c>
      <c r="G33" s="3"/>
      <c r="H33" s="34"/>
    </row>
    <row r="34" spans="1:9" ht="29.25" customHeight="1" x14ac:dyDescent="0.3">
      <c r="A34" s="367" t="s">
        <v>49</v>
      </c>
      <c r="B34" s="367"/>
      <c r="C34" s="216"/>
      <c r="H34" s="34"/>
    </row>
    <row r="35" spans="1:9" ht="15.75" customHeight="1" x14ac:dyDescent="0.3">
      <c r="A35" s="335" t="s">
        <v>13</v>
      </c>
      <c r="B35" s="335"/>
      <c r="C35" s="216"/>
      <c r="E35" s="326" t="s">
        <v>20</v>
      </c>
      <c r="F35" s="326"/>
      <c r="G35" s="9">
        <f>+G30+G31+G32+G33</f>
        <v>0</v>
      </c>
      <c r="H35" s="34"/>
    </row>
    <row r="36" spans="1:9" ht="15.75" customHeight="1" x14ac:dyDescent="0.3"/>
    <row r="37" spans="1:9" ht="15.75" customHeight="1" x14ac:dyDescent="0.3"/>
    <row r="38" spans="1:9" x14ac:dyDescent="0.3">
      <c r="C38" s="44" t="s">
        <v>23</v>
      </c>
      <c r="D38" s="43"/>
    </row>
    <row r="40" spans="1:9" ht="15.75" customHeight="1" x14ac:dyDescent="0.3">
      <c r="B40" s="4" t="s">
        <v>29</v>
      </c>
      <c r="C40" s="231">
        <f>+C30</f>
        <v>0</v>
      </c>
      <c r="D40" s="4" t="s">
        <v>15</v>
      </c>
      <c r="E40" s="219">
        <f>+C33</f>
        <v>0</v>
      </c>
    </row>
    <row r="41" spans="1:9" ht="15.75" customHeight="1" x14ac:dyDescent="0.3">
      <c r="B41" s="100" t="s">
        <v>155</v>
      </c>
      <c r="C41" s="231">
        <f>+C31</f>
        <v>0</v>
      </c>
      <c r="D41" s="4" t="s">
        <v>22</v>
      </c>
      <c r="E41" s="219">
        <f>+C34</f>
        <v>0</v>
      </c>
    </row>
    <row r="42" spans="1:9" ht="15" customHeight="1" x14ac:dyDescent="0.3"/>
    <row r="43" spans="1:9" ht="24" customHeight="1" x14ac:dyDescent="0.3">
      <c r="D43" s="2"/>
      <c r="E43" s="2"/>
      <c r="F43" s="2"/>
      <c r="G43" s="2"/>
      <c r="H43" s="2"/>
      <c r="I43" s="2"/>
    </row>
  </sheetData>
  <mergeCells count="28">
    <mergeCell ref="A15:G15"/>
    <mergeCell ref="A16:G16"/>
    <mergeCell ref="D8:D10"/>
    <mergeCell ref="E8:E10"/>
    <mergeCell ref="F8:F10"/>
    <mergeCell ref="G8:G10"/>
    <mergeCell ref="B14:E14"/>
    <mergeCell ref="A35:B35"/>
    <mergeCell ref="E35:F35"/>
    <mergeCell ref="A1:M1"/>
    <mergeCell ref="A2:M2"/>
    <mergeCell ref="C3:K3"/>
    <mergeCell ref="H8:I8"/>
    <mergeCell ref="J8:J10"/>
    <mergeCell ref="K8:K10"/>
    <mergeCell ref="L8:L10"/>
    <mergeCell ref="M8:M10"/>
    <mergeCell ref="B9:B10"/>
    <mergeCell ref="C9:C10"/>
    <mergeCell ref="H9:H10"/>
    <mergeCell ref="I9:I10"/>
    <mergeCell ref="A8:A10"/>
    <mergeCell ref="B8:C8"/>
    <mergeCell ref="J16:M16"/>
    <mergeCell ref="A30:B30"/>
    <mergeCell ref="E30:F30"/>
    <mergeCell ref="A31:B31"/>
    <mergeCell ref="A34:B34"/>
  </mergeCells>
  <pageMargins left="0.70866141732283505" right="0.70866141732283505" top="0.74803149606299202" bottom="0.74803149606299202" header="0.31496062992126" footer="0.31496062992126"/>
  <pageSetup scale="80" orientation="landscape" blackAndWhite="1" r:id="rId1"/>
  <rowBreaks count="2" manualBreakCount="2">
    <brk id="19" max="16383" man="1"/>
    <brk id="3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"/>
  <sheetViews>
    <sheetView workbookViewId="0">
      <selection activeCell="E34" sqref="E34"/>
    </sheetView>
  </sheetViews>
  <sheetFormatPr baseColWidth="10" defaultRowHeight="14.4" x14ac:dyDescent="0.3"/>
  <cols>
    <col min="1" max="1" width="5.109375" customWidth="1"/>
    <col min="2" max="2" width="18.88671875" customWidth="1"/>
    <col min="3" max="3" width="24.6640625" customWidth="1"/>
    <col min="4" max="4" width="18.33203125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  <col min="13" max="13" width="12.33203125" customWidth="1"/>
  </cols>
  <sheetData>
    <row r="2" spans="1:13" ht="15" customHeight="1" x14ac:dyDescent="0.3">
      <c r="A2" s="379" t="s">
        <v>10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</row>
    <row r="3" spans="1:13" ht="15" customHeight="1" x14ac:dyDescent="0.3">
      <c r="A3" s="379" t="s">
        <v>37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</row>
    <row r="4" spans="1:13" x14ac:dyDescent="0.3">
      <c r="A4" s="95"/>
      <c r="B4" s="95"/>
      <c r="C4" s="95"/>
      <c r="D4" s="95"/>
      <c r="E4" s="95"/>
      <c r="F4" s="95"/>
      <c r="G4" s="95"/>
      <c r="H4" s="95"/>
      <c r="I4" s="95"/>
    </row>
    <row r="5" spans="1:13" ht="15.6" x14ac:dyDescent="0.3">
      <c r="A5" s="374" t="s">
        <v>186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</row>
    <row r="6" spans="1:13" ht="16.5" customHeight="1" x14ac:dyDescent="0.3"/>
    <row r="8" spans="1:13" ht="15" thickBot="1" x14ac:dyDescent="0.35"/>
    <row r="9" spans="1:13" ht="15.75" customHeight="1" thickBot="1" x14ac:dyDescent="0.35">
      <c r="A9" s="339" t="s">
        <v>0</v>
      </c>
      <c r="B9" s="354" t="s">
        <v>33</v>
      </c>
      <c r="C9" s="355"/>
      <c r="D9" s="336" t="s">
        <v>1</v>
      </c>
      <c r="E9" s="336" t="s">
        <v>14</v>
      </c>
      <c r="F9" s="336" t="s">
        <v>21</v>
      </c>
      <c r="G9" s="339" t="s">
        <v>2</v>
      </c>
      <c r="H9" s="345" t="s">
        <v>6</v>
      </c>
      <c r="I9" s="346"/>
      <c r="J9" s="323" t="s">
        <v>17</v>
      </c>
      <c r="K9" s="323" t="s">
        <v>18</v>
      </c>
      <c r="L9" s="323" t="s">
        <v>180</v>
      </c>
      <c r="M9" s="323" t="s">
        <v>181</v>
      </c>
    </row>
    <row r="10" spans="1:13" ht="15.75" customHeight="1" x14ac:dyDescent="0.3">
      <c r="A10" s="343"/>
      <c r="B10" s="339" t="s">
        <v>3</v>
      </c>
      <c r="C10" s="339" t="s">
        <v>4</v>
      </c>
      <c r="D10" s="337"/>
      <c r="E10" s="337"/>
      <c r="F10" s="337"/>
      <c r="G10" s="340"/>
      <c r="H10" s="349" t="s">
        <v>5</v>
      </c>
      <c r="I10" s="351" t="s">
        <v>48</v>
      </c>
      <c r="J10" s="347"/>
      <c r="K10" s="324"/>
      <c r="L10" s="347"/>
      <c r="M10" s="324"/>
    </row>
    <row r="11" spans="1:13" ht="20.25" customHeight="1" thickBot="1" x14ac:dyDescent="0.35">
      <c r="A11" s="344"/>
      <c r="B11" s="344"/>
      <c r="C11" s="344"/>
      <c r="D11" s="338"/>
      <c r="E11" s="338"/>
      <c r="F11" s="338"/>
      <c r="G11" s="341"/>
      <c r="H11" s="350"/>
      <c r="I11" s="352"/>
      <c r="J11" s="348"/>
      <c r="K11" s="325"/>
      <c r="L11" s="348"/>
      <c r="M11" s="325"/>
    </row>
    <row r="12" spans="1:13" ht="15" customHeight="1" thickBot="1" x14ac:dyDescent="0.35">
      <c r="A12" s="12"/>
      <c r="B12" s="41"/>
      <c r="C12" s="52"/>
      <c r="D12" s="51"/>
      <c r="E12" s="51"/>
      <c r="F12" s="51"/>
      <c r="G12" s="51"/>
      <c r="H12" s="24"/>
      <c r="I12" s="24"/>
      <c r="J12" s="45"/>
      <c r="K12" s="45"/>
      <c r="L12" s="45"/>
      <c r="M12" s="45"/>
    </row>
    <row r="13" spans="1:13" ht="18.75" customHeight="1" thickBot="1" x14ac:dyDescent="0.35">
      <c r="A13" s="11"/>
      <c r="B13" s="41"/>
      <c r="C13" s="52"/>
      <c r="D13" s="51"/>
      <c r="E13" s="51"/>
      <c r="F13" s="51"/>
      <c r="G13" s="51"/>
      <c r="H13" s="24"/>
      <c r="I13" s="24"/>
      <c r="J13" s="45"/>
      <c r="K13" s="45"/>
      <c r="L13" s="45"/>
      <c r="M13" s="45"/>
    </row>
    <row r="14" spans="1:13" ht="17.25" customHeight="1" thickBot="1" x14ac:dyDescent="0.35">
      <c r="A14" s="11"/>
      <c r="B14" s="41"/>
      <c r="C14" s="52"/>
      <c r="D14" s="51"/>
      <c r="E14" s="225"/>
      <c r="F14" s="11"/>
      <c r="G14" s="225"/>
      <c r="H14" s="13"/>
      <c r="I14" s="13"/>
      <c r="J14" s="46"/>
      <c r="K14" s="46"/>
      <c r="L14" s="45"/>
      <c r="M14" s="45"/>
    </row>
    <row r="15" spans="1:13" ht="18" customHeight="1" thickBot="1" x14ac:dyDescent="0.35">
      <c r="A15" s="233">
        <f>SUM(A12:A14)</f>
        <v>0</v>
      </c>
      <c r="B15" s="332" t="s">
        <v>9</v>
      </c>
      <c r="C15" s="333"/>
      <c r="D15" s="333"/>
      <c r="E15" s="334"/>
      <c r="F15" s="226">
        <f>SUM(F12:F14)</f>
        <v>0</v>
      </c>
      <c r="G15" s="228"/>
      <c r="H15" s="226">
        <f t="shared" ref="H15:M15" si="0">SUM(H12:H14)</f>
        <v>0</v>
      </c>
      <c r="I15" s="226">
        <f t="shared" si="0"/>
        <v>0</v>
      </c>
      <c r="J15" s="232">
        <f t="shared" si="0"/>
        <v>0</v>
      </c>
      <c r="K15" s="232">
        <f t="shared" si="0"/>
        <v>0</v>
      </c>
      <c r="L15" s="232">
        <f t="shared" si="0"/>
        <v>0</v>
      </c>
      <c r="M15" s="232">
        <f t="shared" si="0"/>
        <v>0</v>
      </c>
    </row>
    <row r="16" spans="1:13" ht="18.75" customHeight="1" thickBot="1" x14ac:dyDescent="0.35">
      <c r="A16" s="356" t="s">
        <v>8</v>
      </c>
      <c r="B16" s="357"/>
      <c r="C16" s="357"/>
      <c r="D16" s="357"/>
      <c r="E16" s="357"/>
      <c r="F16" s="357"/>
      <c r="G16" s="358"/>
      <c r="H16" s="37"/>
      <c r="I16" s="37"/>
      <c r="J16" s="232" t="s">
        <v>11</v>
      </c>
      <c r="K16" s="229">
        <f>+K15*1.1</f>
        <v>0</v>
      </c>
      <c r="L16" s="229"/>
      <c r="M16" s="229"/>
    </row>
    <row r="17" spans="1:13" ht="17.25" customHeight="1" thickBot="1" x14ac:dyDescent="0.35">
      <c r="A17" s="332" t="s">
        <v>24</v>
      </c>
      <c r="B17" s="359"/>
      <c r="C17" s="359"/>
      <c r="D17" s="359"/>
      <c r="E17" s="359"/>
      <c r="F17" s="359"/>
      <c r="G17" s="360"/>
      <c r="H17" s="40"/>
      <c r="I17" s="40"/>
      <c r="J17" s="362">
        <f>+J15+K16+L15+M15</f>
        <v>0</v>
      </c>
      <c r="K17" s="363"/>
      <c r="L17" s="363"/>
      <c r="M17" s="364"/>
    </row>
    <row r="18" spans="1:13" ht="15.75" customHeight="1" x14ac:dyDescent="0.3"/>
    <row r="19" spans="1:13" ht="15.75" customHeight="1" x14ac:dyDescent="0.3"/>
    <row r="20" spans="1:13" ht="15.75" customHeight="1" x14ac:dyDescent="0.3"/>
    <row r="23" spans="1:13" ht="15.75" customHeight="1" x14ac:dyDescent="0.3"/>
    <row r="24" spans="1:13" ht="15.75" customHeight="1" x14ac:dyDescent="0.3"/>
    <row r="25" spans="1:13" ht="15" customHeight="1" x14ac:dyDescent="0.3"/>
    <row r="26" spans="1:13" ht="19.5" customHeight="1" x14ac:dyDescent="0.3"/>
    <row r="28" spans="1:13" ht="15.75" customHeight="1" x14ac:dyDescent="0.3"/>
    <row r="29" spans="1:13" s="2" customFormat="1" ht="40.5" customHeight="1" x14ac:dyDescent="0.3">
      <c r="A29"/>
      <c r="B29" s="5"/>
      <c r="C29" s="227" t="s">
        <v>19</v>
      </c>
      <c r="D29" s="227"/>
      <c r="E29" s="227"/>
      <c r="F29" s="227"/>
      <c r="G29" s="227"/>
      <c r="H29"/>
      <c r="I29"/>
      <c r="J29"/>
      <c r="K29"/>
      <c r="L29"/>
      <c r="M29"/>
    </row>
    <row r="30" spans="1:13" s="34" customFormat="1" x14ac:dyDescent="0.3">
      <c r="A30"/>
      <c r="B30" s="5"/>
      <c r="C30"/>
      <c r="D30" s="227"/>
      <c r="E30" s="227"/>
      <c r="F30" s="227"/>
      <c r="G30" s="227"/>
      <c r="H30" s="227"/>
      <c r="I30"/>
      <c r="J30"/>
      <c r="K30"/>
      <c r="L30"/>
      <c r="M30"/>
    </row>
    <row r="31" spans="1:13" ht="22.5" customHeight="1" x14ac:dyDescent="0.3">
      <c r="A31" s="335" t="s">
        <v>29</v>
      </c>
      <c r="B31" s="335"/>
      <c r="C31" s="224"/>
      <c r="E31" s="331" t="s">
        <v>187</v>
      </c>
      <c r="F31" s="331"/>
      <c r="G31" s="3"/>
      <c r="H31" s="34"/>
    </row>
    <row r="32" spans="1:13" ht="15.75" customHeight="1" x14ac:dyDescent="0.3">
      <c r="A32" s="335" t="s">
        <v>155</v>
      </c>
      <c r="B32" s="335"/>
      <c r="C32" s="224"/>
      <c r="E32" s="230" t="s">
        <v>190</v>
      </c>
      <c r="F32" s="14"/>
      <c r="G32" s="3"/>
      <c r="H32" s="34"/>
    </row>
    <row r="33" spans="1:11" ht="15.75" customHeight="1" x14ac:dyDescent="0.3">
      <c r="A33" s="4" t="s">
        <v>50</v>
      </c>
      <c r="B33" s="2"/>
      <c r="C33" s="231"/>
      <c r="E33" s="4" t="s">
        <v>183</v>
      </c>
      <c r="F33" s="15"/>
      <c r="G33" s="3"/>
      <c r="H33" s="34"/>
    </row>
    <row r="34" spans="1:11" x14ac:dyDescent="0.3">
      <c r="A34" s="4" t="s">
        <v>7</v>
      </c>
      <c r="B34" s="4"/>
      <c r="C34" s="35"/>
      <c r="E34" s="4" t="s">
        <v>182</v>
      </c>
      <c r="G34" s="3"/>
      <c r="H34" s="34"/>
    </row>
    <row r="35" spans="1:11" ht="28.5" customHeight="1" x14ac:dyDescent="0.3">
      <c r="A35" s="367" t="s">
        <v>49</v>
      </c>
      <c r="B35" s="367"/>
      <c r="C35" s="216"/>
      <c r="H35" s="34"/>
    </row>
    <row r="36" spans="1:11" ht="15.75" customHeight="1" x14ac:dyDescent="0.3">
      <c r="A36" s="335" t="s">
        <v>13</v>
      </c>
      <c r="B36" s="335"/>
      <c r="C36" s="216"/>
      <c r="E36" s="378" t="s">
        <v>20</v>
      </c>
      <c r="F36" s="378"/>
      <c r="G36" s="9">
        <f>+G31+G32+G33+G34</f>
        <v>0</v>
      </c>
      <c r="H36" s="34"/>
    </row>
    <row r="37" spans="1:11" ht="15.75" customHeight="1" x14ac:dyDescent="0.3"/>
    <row r="38" spans="1:11" ht="15" customHeight="1" x14ac:dyDescent="0.3"/>
    <row r="39" spans="1:11" x14ac:dyDescent="0.3">
      <c r="C39" s="44" t="s">
        <v>23</v>
      </c>
      <c r="D39" s="43"/>
    </row>
    <row r="41" spans="1:11" ht="15.75" customHeight="1" x14ac:dyDescent="0.3">
      <c r="B41" s="4" t="s">
        <v>29</v>
      </c>
      <c r="C41" s="231">
        <f>+C31</f>
        <v>0</v>
      </c>
      <c r="D41" s="4" t="s">
        <v>15</v>
      </c>
      <c r="E41" s="219">
        <f>+C34</f>
        <v>0</v>
      </c>
    </row>
    <row r="42" spans="1:11" ht="15.75" customHeight="1" x14ac:dyDescent="0.3">
      <c r="B42" s="100" t="s">
        <v>155</v>
      </c>
      <c r="C42" s="231">
        <f>+C32</f>
        <v>0</v>
      </c>
      <c r="D42" s="4" t="s">
        <v>22</v>
      </c>
      <c r="E42" s="219">
        <f>+C35</f>
        <v>0</v>
      </c>
    </row>
    <row r="43" spans="1:11" ht="15.75" customHeight="1" x14ac:dyDescent="0.3"/>
    <row r="44" spans="1:11" x14ac:dyDescent="0.3">
      <c r="D44" s="2"/>
      <c r="E44" s="2"/>
      <c r="F44" s="2"/>
      <c r="G44" s="2"/>
      <c r="H44" s="2"/>
      <c r="I44" s="2"/>
    </row>
    <row r="45" spans="1:11" ht="15" thickBot="1" x14ac:dyDescent="0.35">
      <c r="A45" s="331" t="s">
        <v>40</v>
      </c>
      <c r="B45" s="369"/>
      <c r="C45" s="369"/>
      <c r="D45" s="7"/>
      <c r="E45" s="7"/>
      <c r="F45" s="7"/>
      <c r="G45" s="7"/>
      <c r="H45" s="27"/>
      <c r="I45" s="27"/>
      <c r="J45" s="28"/>
      <c r="K45" s="29"/>
    </row>
    <row r="46" spans="1:11" ht="15" thickBot="1" x14ac:dyDescent="0.35">
      <c r="A46" s="380" t="s">
        <v>0</v>
      </c>
      <c r="B46" s="383" t="s">
        <v>33</v>
      </c>
      <c r="C46" s="384"/>
      <c r="D46" s="385" t="s">
        <v>1</v>
      </c>
      <c r="E46" s="385" t="s">
        <v>14</v>
      </c>
      <c r="F46" s="385" t="s">
        <v>21</v>
      </c>
      <c r="G46" s="380" t="s">
        <v>2</v>
      </c>
      <c r="H46" s="391" t="s">
        <v>6</v>
      </c>
      <c r="I46" s="392"/>
      <c r="J46" s="393" t="s">
        <v>17</v>
      </c>
      <c r="K46" s="393" t="s">
        <v>18</v>
      </c>
    </row>
    <row r="47" spans="1:11" x14ac:dyDescent="0.3">
      <c r="A47" s="381"/>
      <c r="B47" s="380" t="s">
        <v>3</v>
      </c>
      <c r="C47" s="380" t="s">
        <v>4</v>
      </c>
      <c r="D47" s="386"/>
      <c r="E47" s="386"/>
      <c r="F47" s="386"/>
      <c r="G47" s="389"/>
      <c r="H47" s="398" t="s">
        <v>5</v>
      </c>
      <c r="I47" s="398" t="s">
        <v>48</v>
      </c>
      <c r="J47" s="394"/>
      <c r="K47" s="396"/>
    </row>
    <row r="48" spans="1:11" ht="15" thickBot="1" x14ac:dyDescent="0.35">
      <c r="A48" s="382"/>
      <c r="B48" s="382"/>
      <c r="C48" s="382"/>
      <c r="D48" s="387"/>
      <c r="E48" s="387"/>
      <c r="F48" s="387"/>
      <c r="G48" s="390"/>
      <c r="H48" s="397"/>
      <c r="I48" s="399"/>
      <c r="J48" s="395"/>
      <c r="K48" s="397"/>
    </row>
    <row r="49" spans="1:11" ht="55.8" thickBot="1" x14ac:dyDescent="0.35">
      <c r="A49" s="41">
        <v>1</v>
      </c>
      <c r="B49" s="56" t="s">
        <v>56</v>
      </c>
      <c r="C49" s="54" t="s">
        <v>57</v>
      </c>
      <c r="D49" s="56" t="s">
        <v>42</v>
      </c>
      <c r="E49" s="57" t="s">
        <v>64</v>
      </c>
      <c r="F49" s="56">
        <v>24</v>
      </c>
      <c r="G49" s="56" t="s">
        <v>65</v>
      </c>
      <c r="H49" s="56">
        <v>8</v>
      </c>
      <c r="I49" s="56">
        <v>38</v>
      </c>
      <c r="J49" s="59">
        <v>33600</v>
      </c>
      <c r="K49" s="72">
        <v>52200</v>
      </c>
    </row>
    <row r="50" spans="1:11" ht="15" thickBot="1" x14ac:dyDescent="0.35">
      <c r="A50" s="49">
        <f>SUM(A49:A49)</f>
        <v>1</v>
      </c>
      <c r="B50" s="332" t="s">
        <v>9</v>
      </c>
      <c r="C50" s="333"/>
      <c r="D50" s="333"/>
      <c r="E50" s="334"/>
      <c r="F50" s="89">
        <f>SUM(F49:F49)</f>
        <v>24</v>
      </c>
      <c r="G50" s="88"/>
      <c r="H50" s="89">
        <f>SUM(H49:H49)</f>
        <v>8</v>
      </c>
      <c r="I50" s="89">
        <f>SUM(I49:I49)</f>
        <v>38</v>
      </c>
      <c r="J50" s="91">
        <f>SUM(J49:J49)</f>
        <v>33600</v>
      </c>
      <c r="K50" s="91">
        <f>SUM(K49:K49)</f>
        <v>52200</v>
      </c>
    </row>
    <row r="51" spans="1:11" ht="15" thickBot="1" x14ac:dyDescent="0.35">
      <c r="A51" s="327" t="s">
        <v>8</v>
      </c>
      <c r="B51" s="328"/>
      <c r="C51" s="328"/>
      <c r="D51" s="328"/>
      <c r="E51" s="328"/>
      <c r="F51" s="328"/>
      <c r="G51" s="328"/>
      <c r="H51" s="37"/>
      <c r="I51" s="25"/>
      <c r="J51" s="91" t="s">
        <v>11</v>
      </c>
      <c r="K51" s="91">
        <f>+K50*1.1</f>
        <v>57420.000000000007</v>
      </c>
    </row>
    <row r="52" spans="1:11" ht="15" thickBot="1" x14ac:dyDescent="0.35">
      <c r="A52" s="329" t="s">
        <v>24</v>
      </c>
      <c r="B52" s="330"/>
      <c r="C52" s="330"/>
      <c r="D52" s="330"/>
      <c r="E52" s="330"/>
      <c r="F52" s="330"/>
      <c r="G52" s="330"/>
      <c r="H52" s="26"/>
      <c r="I52" s="26"/>
      <c r="J52" s="388">
        <f>+K51+J50</f>
        <v>91020</v>
      </c>
      <c r="K52" s="328"/>
    </row>
    <row r="54" spans="1:11" x14ac:dyDescent="0.3">
      <c r="B54" s="342" t="s">
        <v>19</v>
      </c>
      <c r="C54" s="342"/>
      <c r="D54" s="87"/>
      <c r="E54" s="87"/>
      <c r="F54" s="60"/>
      <c r="G54" s="60"/>
    </row>
    <row r="55" spans="1:11" x14ac:dyDescent="0.3">
      <c r="A55" s="335" t="s">
        <v>36</v>
      </c>
      <c r="B55" s="335"/>
      <c r="C55" s="90" t="e">
        <f>+A18+A31+A41+A50</f>
        <v>#VALUE!</v>
      </c>
    </row>
    <row r="56" spans="1:11" x14ac:dyDescent="0.3">
      <c r="A56" s="335" t="s">
        <v>50</v>
      </c>
      <c r="B56" s="335"/>
      <c r="C56" s="90">
        <f>+F18+F31+F41+F50</f>
        <v>24</v>
      </c>
      <c r="D56" s="87"/>
      <c r="E56" s="87"/>
      <c r="F56" s="87"/>
      <c r="G56" s="87"/>
      <c r="H56" s="87"/>
    </row>
    <row r="57" spans="1:11" x14ac:dyDescent="0.3">
      <c r="A57" s="335" t="s">
        <v>7</v>
      </c>
      <c r="B57" s="335"/>
      <c r="C57" s="90">
        <f>+H18+H31+H41+H50</f>
        <v>8</v>
      </c>
      <c r="E57" s="331" t="s">
        <v>25</v>
      </c>
      <c r="F57" s="331"/>
      <c r="G57" s="331"/>
      <c r="H57" s="400">
        <f>+J18+J31+J41+J50</f>
        <v>33600</v>
      </c>
      <c r="I57" s="400"/>
      <c r="J57" s="93"/>
    </row>
    <row r="58" spans="1:11" x14ac:dyDescent="0.3">
      <c r="A58" s="367" t="s">
        <v>49</v>
      </c>
      <c r="B58" s="367"/>
      <c r="C58" s="92">
        <f>+I31+I41+I50+I18</f>
        <v>38</v>
      </c>
      <c r="E58" s="92" t="s">
        <v>26</v>
      </c>
      <c r="F58" s="14"/>
      <c r="G58" s="3"/>
      <c r="H58" s="400">
        <f>+K19+K32+K42+K51</f>
        <v>57420.000000000007</v>
      </c>
      <c r="I58" s="400"/>
      <c r="J58" s="93"/>
    </row>
    <row r="59" spans="1:11" x14ac:dyDescent="0.3">
      <c r="A59" s="367"/>
      <c r="B59" s="367"/>
      <c r="C59" s="92"/>
      <c r="G59" s="2"/>
      <c r="H59" s="98"/>
      <c r="I59" s="99"/>
    </row>
    <row r="60" spans="1:11" x14ac:dyDescent="0.3">
      <c r="A60" s="335" t="s">
        <v>44</v>
      </c>
      <c r="B60" s="335"/>
      <c r="C60" s="90">
        <f>+C57+C58</f>
        <v>46</v>
      </c>
      <c r="E60" s="326" t="s">
        <v>51</v>
      </c>
      <c r="F60" s="326"/>
      <c r="G60" s="326"/>
      <c r="H60" s="400">
        <f>+H57+H58</f>
        <v>91020</v>
      </c>
      <c r="I60" s="401"/>
    </row>
    <row r="62" spans="1:11" x14ac:dyDescent="0.3">
      <c r="C62" s="96" t="s">
        <v>35</v>
      </c>
    </row>
    <row r="64" spans="1:11" x14ac:dyDescent="0.3">
      <c r="B64" s="100" t="s">
        <v>36</v>
      </c>
      <c r="C64" s="97">
        <v>10</v>
      </c>
      <c r="D64" s="97" t="s">
        <v>15</v>
      </c>
      <c r="E64" s="4">
        <v>187</v>
      </c>
    </row>
    <row r="65" spans="4:5" x14ac:dyDescent="0.3">
      <c r="D65" s="10" t="s">
        <v>67</v>
      </c>
      <c r="E65" s="4">
        <v>267</v>
      </c>
    </row>
  </sheetData>
  <mergeCells count="57">
    <mergeCell ref="H57:I57"/>
    <mergeCell ref="A58:B59"/>
    <mergeCell ref="H58:I58"/>
    <mergeCell ref="A60:B60"/>
    <mergeCell ref="E60:G60"/>
    <mergeCell ref="H60:I60"/>
    <mergeCell ref="A55:B55"/>
    <mergeCell ref="A56:B56"/>
    <mergeCell ref="A57:B57"/>
    <mergeCell ref="E57:G57"/>
    <mergeCell ref="B50:E50"/>
    <mergeCell ref="A51:G51"/>
    <mergeCell ref="A52:G52"/>
    <mergeCell ref="J52:K52"/>
    <mergeCell ref="B54:C54"/>
    <mergeCell ref="F46:F48"/>
    <mergeCell ref="G46:G48"/>
    <mergeCell ref="H46:I46"/>
    <mergeCell ref="J46:J48"/>
    <mergeCell ref="K46:K48"/>
    <mergeCell ref="H47:H48"/>
    <mergeCell ref="I47:I48"/>
    <mergeCell ref="A45:C45"/>
    <mergeCell ref="A46:A48"/>
    <mergeCell ref="B46:C46"/>
    <mergeCell ref="D46:D48"/>
    <mergeCell ref="E46:E48"/>
    <mergeCell ref="B47:B48"/>
    <mergeCell ref="C47:C48"/>
    <mergeCell ref="A9:A11"/>
    <mergeCell ref="B9:C9"/>
    <mergeCell ref="D9:D11"/>
    <mergeCell ref="E9:E11"/>
    <mergeCell ref="F9:F11"/>
    <mergeCell ref="A2:M2"/>
    <mergeCell ref="A5:M5"/>
    <mergeCell ref="J17:M17"/>
    <mergeCell ref="A31:B31"/>
    <mergeCell ref="E31:F31"/>
    <mergeCell ref="L9:L11"/>
    <mergeCell ref="M9:M11"/>
    <mergeCell ref="B10:B11"/>
    <mergeCell ref="C10:C11"/>
    <mergeCell ref="H10:H11"/>
    <mergeCell ref="I10:I11"/>
    <mergeCell ref="G9:G11"/>
    <mergeCell ref="H9:I9"/>
    <mergeCell ref="J9:J11"/>
    <mergeCell ref="K9:K11"/>
    <mergeCell ref="A3:M3"/>
    <mergeCell ref="A35:B35"/>
    <mergeCell ref="A36:B36"/>
    <mergeCell ref="E36:F36"/>
    <mergeCell ref="B15:E15"/>
    <mergeCell ref="A16:G16"/>
    <mergeCell ref="A17:G17"/>
    <mergeCell ref="A32:B32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2" manualBreakCount="2">
    <brk id="20" max="16383" man="1"/>
    <brk id="33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topLeftCell="A20" workbookViewId="0">
      <selection activeCell="A29" sqref="A29:H42"/>
    </sheetView>
  </sheetViews>
  <sheetFormatPr baseColWidth="10" defaultRowHeight="14.4" x14ac:dyDescent="0.3"/>
  <cols>
    <col min="1" max="1" width="5.109375" customWidth="1"/>
    <col min="2" max="2" width="18.88671875" customWidth="1"/>
    <col min="3" max="3" width="24.6640625" customWidth="1"/>
    <col min="4" max="4" width="18.33203125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  <col min="12" max="12" width="12" customWidth="1"/>
    <col min="13" max="13" width="13" customWidth="1"/>
  </cols>
  <sheetData>
    <row r="2" spans="1:13" ht="16.5" customHeight="1" x14ac:dyDescent="0.3">
      <c r="A2" s="379" t="s">
        <v>10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</row>
    <row r="3" spans="1:13" ht="16.5" customHeight="1" x14ac:dyDescent="0.3">
      <c r="A3" s="379" t="s">
        <v>37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</row>
    <row r="4" spans="1:13" x14ac:dyDescent="0.3">
      <c r="A4" s="101"/>
      <c r="B4" s="101"/>
      <c r="C4" s="101"/>
      <c r="D4" s="101"/>
      <c r="E4" s="101"/>
      <c r="F4" s="101"/>
      <c r="G4" s="101"/>
      <c r="H4" s="101"/>
      <c r="I4" s="101"/>
    </row>
    <row r="5" spans="1:13" ht="16.5" customHeight="1" x14ac:dyDescent="0.3">
      <c r="A5" s="353" t="s">
        <v>192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</row>
    <row r="6" spans="1:13" x14ac:dyDescent="0.3">
      <c r="A6" s="372"/>
      <c r="B6" s="372"/>
      <c r="C6" s="372"/>
      <c r="D6" s="372"/>
      <c r="E6" s="372"/>
      <c r="F6" s="372"/>
      <c r="G6" s="372"/>
      <c r="H6" s="372"/>
      <c r="I6" s="372"/>
    </row>
    <row r="8" spans="1:13" ht="15.75" customHeight="1" thickBot="1" x14ac:dyDescent="0.35"/>
    <row r="9" spans="1:13" ht="15.75" customHeight="1" thickBot="1" x14ac:dyDescent="0.35">
      <c r="A9" s="339" t="s">
        <v>0</v>
      </c>
      <c r="B9" s="354" t="s">
        <v>33</v>
      </c>
      <c r="C9" s="355"/>
      <c r="D9" s="336" t="s">
        <v>1</v>
      </c>
      <c r="E9" s="336" t="s">
        <v>14</v>
      </c>
      <c r="F9" s="336" t="s">
        <v>21</v>
      </c>
      <c r="G9" s="339" t="s">
        <v>2</v>
      </c>
      <c r="H9" s="345" t="s">
        <v>6</v>
      </c>
      <c r="I9" s="346"/>
      <c r="J9" s="323" t="s">
        <v>17</v>
      </c>
      <c r="K9" s="323" t="s">
        <v>18</v>
      </c>
      <c r="L9" s="323" t="s">
        <v>180</v>
      </c>
      <c r="M9" s="323" t="s">
        <v>181</v>
      </c>
    </row>
    <row r="10" spans="1:13" ht="15" customHeight="1" x14ac:dyDescent="0.3">
      <c r="A10" s="343"/>
      <c r="B10" s="339" t="s">
        <v>3</v>
      </c>
      <c r="C10" s="339" t="s">
        <v>4</v>
      </c>
      <c r="D10" s="337"/>
      <c r="E10" s="337"/>
      <c r="F10" s="337"/>
      <c r="G10" s="340"/>
      <c r="H10" s="349" t="s">
        <v>5</v>
      </c>
      <c r="I10" s="351" t="s">
        <v>48</v>
      </c>
      <c r="J10" s="347"/>
      <c r="K10" s="324"/>
      <c r="L10" s="347"/>
      <c r="M10" s="324"/>
    </row>
    <row r="11" spans="1:13" ht="21.75" customHeight="1" thickBot="1" x14ac:dyDescent="0.35">
      <c r="A11" s="344"/>
      <c r="B11" s="344"/>
      <c r="C11" s="344"/>
      <c r="D11" s="338"/>
      <c r="E11" s="338"/>
      <c r="F11" s="338"/>
      <c r="G11" s="341"/>
      <c r="H11" s="350"/>
      <c r="I11" s="352"/>
      <c r="J11" s="348"/>
      <c r="K11" s="325"/>
      <c r="L11" s="348"/>
      <c r="M11" s="325"/>
    </row>
    <row r="12" spans="1:13" ht="15" thickBot="1" x14ac:dyDescent="0.35">
      <c r="A12" s="12"/>
      <c r="B12" s="41"/>
      <c r="C12" s="52"/>
      <c r="D12" s="51"/>
      <c r="E12" s="51"/>
      <c r="F12" s="51"/>
      <c r="G12" s="51"/>
      <c r="H12" s="24"/>
      <c r="I12" s="24"/>
      <c r="J12" s="45"/>
      <c r="K12" s="45"/>
      <c r="L12" s="45"/>
      <c r="M12" s="45"/>
    </row>
    <row r="13" spans="1:13" ht="15" thickBot="1" x14ac:dyDescent="0.35">
      <c r="A13" s="11"/>
      <c r="B13" s="41"/>
      <c r="C13" s="52"/>
      <c r="D13" s="51"/>
      <c r="E13" s="51"/>
      <c r="F13" s="51"/>
      <c r="G13" s="51"/>
      <c r="H13" s="24"/>
      <c r="I13" s="24"/>
      <c r="J13" s="45"/>
      <c r="K13" s="45"/>
      <c r="L13" s="45"/>
      <c r="M13" s="45"/>
    </row>
    <row r="14" spans="1:13" ht="15.75" customHeight="1" thickBot="1" x14ac:dyDescent="0.35">
      <c r="A14" s="11"/>
      <c r="B14" s="41"/>
      <c r="C14" s="52"/>
      <c r="D14" s="51"/>
      <c r="E14" s="225"/>
      <c r="F14" s="11"/>
      <c r="G14" s="225"/>
      <c r="H14" s="13"/>
      <c r="I14" s="13"/>
      <c r="J14" s="46"/>
      <c r="K14" s="46"/>
      <c r="L14" s="45"/>
      <c r="M14" s="45"/>
    </row>
    <row r="15" spans="1:13" ht="15.75" customHeight="1" thickBot="1" x14ac:dyDescent="0.35">
      <c r="A15" s="233">
        <f>SUM(A12:A14)</f>
        <v>0</v>
      </c>
      <c r="B15" s="332" t="s">
        <v>9</v>
      </c>
      <c r="C15" s="333"/>
      <c r="D15" s="333"/>
      <c r="E15" s="334"/>
      <c r="F15" s="226">
        <f>SUM(F12:F14)</f>
        <v>0</v>
      </c>
      <c r="G15" s="228"/>
      <c r="H15" s="226">
        <f t="shared" ref="H15:M15" si="0">SUM(H12:H14)</f>
        <v>0</v>
      </c>
      <c r="I15" s="226">
        <f t="shared" si="0"/>
        <v>0</v>
      </c>
      <c r="J15" s="232">
        <f t="shared" si="0"/>
        <v>0</v>
      </c>
      <c r="K15" s="232">
        <f t="shared" si="0"/>
        <v>0</v>
      </c>
      <c r="L15" s="232">
        <f t="shared" si="0"/>
        <v>0</v>
      </c>
      <c r="M15" s="232">
        <f t="shared" si="0"/>
        <v>0</v>
      </c>
    </row>
    <row r="16" spans="1:13" ht="15.75" customHeight="1" thickBot="1" x14ac:dyDescent="0.35">
      <c r="A16" s="356" t="s">
        <v>8</v>
      </c>
      <c r="B16" s="357"/>
      <c r="C16" s="357"/>
      <c r="D16" s="357"/>
      <c r="E16" s="357"/>
      <c r="F16" s="357"/>
      <c r="G16" s="358"/>
      <c r="H16" s="37"/>
      <c r="I16" s="37"/>
      <c r="J16" s="232" t="s">
        <v>11</v>
      </c>
      <c r="K16" s="229">
        <f>+K15*1.1</f>
        <v>0</v>
      </c>
      <c r="L16" s="229"/>
      <c r="M16" s="229"/>
    </row>
    <row r="17" spans="1:13" ht="15" thickBot="1" x14ac:dyDescent="0.35">
      <c r="A17" s="332" t="s">
        <v>24</v>
      </c>
      <c r="B17" s="359"/>
      <c r="C17" s="359"/>
      <c r="D17" s="359"/>
      <c r="E17" s="359"/>
      <c r="F17" s="359"/>
      <c r="G17" s="360"/>
      <c r="H17" s="40"/>
      <c r="I17" s="40"/>
      <c r="J17" s="362">
        <f>+J15+K16+L15+M15</f>
        <v>0</v>
      </c>
      <c r="K17" s="363"/>
      <c r="L17" s="363"/>
      <c r="M17" s="364"/>
    </row>
    <row r="18" spans="1:13" ht="15.75" customHeight="1" x14ac:dyDescent="0.3"/>
    <row r="19" spans="1:13" ht="15.75" customHeight="1" x14ac:dyDescent="0.3"/>
    <row r="20" spans="1:13" ht="15" customHeight="1" x14ac:dyDescent="0.3"/>
    <row r="21" spans="1:13" ht="19.5" customHeight="1" x14ac:dyDescent="0.3"/>
    <row r="23" spans="1:13" ht="15.75" customHeight="1" x14ac:dyDescent="0.3"/>
    <row r="24" spans="1:13" ht="15.75" customHeight="1" x14ac:dyDescent="0.3"/>
    <row r="25" spans="1:13" ht="15.75" customHeight="1" x14ac:dyDescent="0.3"/>
    <row r="26" spans="1:13" ht="15.75" customHeight="1" x14ac:dyDescent="0.3"/>
    <row r="27" spans="1:13" ht="15.75" customHeight="1" x14ac:dyDescent="0.3"/>
    <row r="28" spans="1:13" ht="15" customHeight="1" x14ac:dyDescent="0.3"/>
    <row r="29" spans="1:13" ht="19.5" customHeight="1" x14ac:dyDescent="0.3">
      <c r="B29" s="5"/>
      <c r="C29" s="227" t="s">
        <v>19</v>
      </c>
      <c r="D29" s="227"/>
      <c r="E29" s="227"/>
      <c r="F29" s="227"/>
      <c r="G29" s="227"/>
    </row>
    <row r="30" spans="1:13" ht="15" customHeight="1" x14ac:dyDescent="0.3">
      <c r="B30" s="5"/>
      <c r="D30" s="227"/>
      <c r="E30" s="227"/>
      <c r="F30" s="227"/>
      <c r="G30" s="227"/>
      <c r="H30" s="227"/>
    </row>
    <row r="31" spans="1:13" ht="17.25" customHeight="1" x14ac:dyDescent="0.3">
      <c r="A31" s="335" t="s">
        <v>29</v>
      </c>
      <c r="B31" s="335"/>
      <c r="C31" s="224"/>
      <c r="E31" s="331" t="s">
        <v>187</v>
      </c>
      <c r="F31" s="331"/>
      <c r="G31" s="3"/>
      <c r="H31" s="34"/>
    </row>
    <row r="32" spans="1:13" ht="15.75" customHeight="1" x14ac:dyDescent="0.3">
      <c r="A32" s="335" t="s">
        <v>155</v>
      </c>
      <c r="B32" s="335"/>
      <c r="C32" s="224"/>
      <c r="E32" s="230" t="s">
        <v>188</v>
      </c>
      <c r="F32" s="14"/>
      <c r="G32" s="3"/>
      <c r="H32" s="34"/>
    </row>
    <row r="33" spans="1:9" ht="15.75" customHeight="1" x14ac:dyDescent="0.3">
      <c r="A33" s="4" t="s">
        <v>50</v>
      </c>
      <c r="B33" s="2"/>
      <c r="C33" s="231"/>
      <c r="E33" s="4" t="s">
        <v>183</v>
      </c>
      <c r="F33" s="15"/>
      <c r="G33" s="3"/>
      <c r="H33" s="34"/>
    </row>
    <row r="34" spans="1:9" ht="15.75" customHeight="1" x14ac:dyDescent="0.3">
      <c r="A34" s="4" t="s">
        <v>7</v>
      </c>
      <c r="B34" s="4"/>
      <c r="C34" s="35"/>
      <c r="E34" s="4" t="s">
        <v>182</v>
      </c>
      <c r="G34" s="3"/>
      <c r="H34" s="34"/>
    </row>
    <row r="35" spans="1:9" ht="27.75" customHeight="1" x14ac:dyDescent="0.3">
      <c r="A35" s="367" t="s">
        <v>49</v>
      </c>
      <c r="B35" s="367"/>
      <c r="C35" s="216"/>
      <c r="H35" s="34"/>
    </row>
    <row r="36" spans="1:9" ht="15.75" customHeight="1" x14ac:dyDescent="0.3">
      <c r="A36" s="335" t="s">
        <v>13</v>
      </c>
      <c r="B36" s="335"/>
      <c r="C36" s="216"/>
      <c r="E36" s="326" t="s">
        <v>20</v>
      </c>
      <c r="F36" s="326"/>
      <c r="G36" s="9">
        <f>+G31+G32+G33+G34</f>
        <v>0</v>
      </c>
      <c r="H36" s="34"/>
    </row>
    <row r="37" spans="1:9" ht="15.75" customHeight="1" x14ac:dyDescent="0.3"/>
    <row r="38" spans="1:9" ht="15" customHeight="1" x14ac:dyDescent="0.3"/>
    <row r="39" spans="1:9" ht="18.75" customHeight="1" x14ac:dyDescent="0.3">
      <c r="C39" s="44" t="s">
        <v>23</v>
      </c>
      <c r="D39" s="43"/>
    </row>
    <row r="41" spans="1:9" ht="21.75" customHeight="1" x14ac:dyDescent="0.3">
      <c r="B41" s="4" t="s">
        <v>29</v>
      </c>
      <c r="C41" s="231">
        <f>+C31</f>
        <v>0</v>
      </c>
      <c r="D41" s="4" t="s">
        <v>15</v>
      </c>
      <c r="E41" s="219">
        <f>+C34</f>
        <v>0</v>
      </c>
    </row>
    <row r="42" spans="1:9" ht="15.75" customHeight="1" x14ac:dyDescent="0.3">
      <c r="B42" s="100" t="s">
        <v>155</v>
      </c>
      <c r="C42" s="231">
        <f>+C32</f>
        <v>0</v>
      </c>
      <c r="D42" s="4" t="s">
        <v>22</v>
      </c>
      <c r="E42" s="219">
        <f>+C35</f>
        <v>0</v>
      </c>
    </row>
    <row r="43" spans="1:9" ht="15.75" customHeight="1" x14ac:dyDescent="0.3"/>
    <row r="44" spans="1:9" ht="15.75" customHeight="1" x14ac:dyDescent="0.3">
      <c r="D44" s="2"/>
      <c r="E44" s="2"/>
      <c r="F44" s="2"/>
      <c r="G44" s="2"/>
      <c r="H44" s="2"/>
      <c r="I44" s="2"/>
    </row>
    <row r="46" spans="1:9" x14ac:dyDescent="0.3">
      <c r="B46" s="342"/>
      <c r="C46" s="342"/>
      <c r="D46" s="104"/>
      <c r="E46" s="104"/>
      <c r="F46" s="60"/>
      <c r="G46" s="60"/>
    </row>
    <row r="47" spans="1:9" x14ac:dyDescent="0.3">
      <c r="B47" s="104"/>
      <c r="C47" s="104"/>
      <c r="D47" s="104"/>
      <c r="E47" s="104"/>
      <c r="F47" s="60"/>
      <c r="G47" s="60"/>
    </row>
    <row r="48" spans="1:9" x14ac:dyDescent="0.3">
      <c r="A48" s="335"/>
      <c r="B48" s="335"/>
      <c r="C48" s="103"/>
    </row>
    <row r="49" spans="1:9" x14ac:dyDescent="0.3">
      <c r="A49" s="103"/>
      <c r="B49" s="103"/>
      <c r="C49" s="103"/>
    </row>
    <row r="50" spans="1:9" x14ac:dyDescent="0.3">
      <c r="A50" s="103"/>
      <c r="B50" s="103"/>
      <c r="C50" s="103"/>
    </row>
    <row r="51" spans="1:9" x14ac:dyDescent="0.3">
      <c r="A51" s="367"/>
      <c r="B51" s="367"/>
      <c r="C51" s="106"/>
    </row>
    <row r="52" spans="1:9" x14ac:dyDescent="0.3">
      <c r="A52" s="367"/>
      <c r="B52" s="367"/>
      <c r="C52" s="106"/>
      <c r="D52" s="104"/>
      <c r="E52" s="104"/>
      <c r="F52" s="104"/>
      <c r="G52" s="104"/>
      <c r="H52" s="104"/>
    </row>
    <row r="53" spans="1:9" x14ac:dyDescent="0.3">
      <c r="A53" s="335"/>
      <c r="B53" s="335"/>
      <c r="C53" s="103"/>
      <c r="E53" s="331"/>
      <c r="F53" s="331"/>
      <c r="G53" s="331"/>
      <c r="H53" s="400"/>
      <c r="I53" s="400"/>
    </row>
    <row r="54" spans="1:9" x14ac:dyDescent="0.3">
      <c r="A54" s="103"/>
      <c r="B54" s="103"/>
      <c r="C54" s="103"/>
      <c r="E54" s="106"/>
      <c r="F54" s="14"/>
      <c r="G54" s="3"/>
      <c r="H54" s="400"/>
      <c r="I54" s="400"/>
    </row>
    <row r="55" spans="1:9" x14ac:dyDescent="0.3">
      <c r="A55" s="103"/>
      <c r="B55" s="103"/>
      <c r="C55" s="103"/>
      <c r="G55" s="2"/>
      <c r="H55" s="98"/>
      <c r="I55" s="99"/>
    </row>
    <row r="56" spans="1:9" x14ac:dyDescent="0.3">
      <c r="A56" s="103"/>
      <c r="B56" s="103"/>
      <c r="C56" s="103"/>
      <c r="E56" s="326"/>
      <c r="F56" s="326"/>
      <c r="G56" s="326"/>
      <c r="H56" s="400"/>
      <c r="I56" s="401"/>
    </row>
    <row r="57" spans="1:9" x14ac:dyDescent="0.3">
      <c r="A57" s="103"/>
      <c r="B57" s="103"/>
      <c r="C57" s="103"/>
      <c r="E57" s="102"/>
      <c r="F57" s="102"/>
      <c r="G57" s="102"/>
      <c r="H57" s="108"/>
      <c r="I57" s="109"/>
    </row>
    <row r="59" spans="1:9" x14ac:dyDescent="0.3">
      <c r="C59" s="104"/>
    </row>
    <row r="61" spans="1:9" x14ac:dyDescent="0.3">
      <c r="B61" s="100"/>
      <c r="C61" s="103"/>
      <c r="D61" s="107"/>
      <c r="E61" s="4"/>
    </row>
    <row r="62" spans="1:9" x14ac:dyDescent="0.3">
      <c r="B62" s="103"/>
      <c r="C62" s="103"/>
      <c r="D62" s="105"/>
      <c r="E62" s="4"/>
    </row>
  </sheetData>
  <mergeCells count="38">
    <mergeCell ref="A48:B48"/>
    <mergeCell ref="L9:L11"/>
    <mergeCell ref="M9:M11"/>
    <mergeCell ref="J17:M17"/>
    <mergeCell ref="E36:F36"/>
    <mergeCell ref="G9:G11"/>
    <mergeCell ref="H9:I9"/>
    <mergeCell ref="J9:J11"/>
    <mergeCell ref="K9:K11"/>
    <mergeCell ref="H10:H11"/>
    <mergeCell ref="I10:I11"/>
    <mergeCell ref="A36:B36"/>
    <mergeCell ref="D9:D11"/>
    <mergeCell ref="E9:E11"/>
    <mergeCell ref="B15:E15"/>
    <mergeCell ref="A2:M2"/>
    <mergeCell ref="A3:M3"/>
    <mergeCell ref="A5:M5"/>
    <mergeCell ref="B46:C46"/>
    <mergeCell ref="A6:I6"/>
    <mergeCell ref="A17:G17"/>
    <mergeCell ref="A31:B31"/>
    <mergeCell ref="E31:F31"/>
    <mergeCell ref="A32:B32"/>
    <mergeCell ref="A35:B35"/>
    <mergeCell ref="F9:F11"/>
    <mergeCell ref="A16:G16"/>
    <mergeCell ref="B10:B11"/>
    <mergeCell ref="C10:C11"/>
    <mergeCell ref="A9:A11"/>
    <mergeCell ref="B9:C9"/>
    <mergeCell ref="H53:I53"/>
    <mergeCell ref="A51:B52"/>
    <mergeCell ref="H54:I54"/>
    <mergeCell ref="A53:B53"/>
    <mergeCell ref="E56:G56"/>
    <mergeCell ref="H56:I56"/>
    <mergeCell ref="E53:G53"/>
  </mergeCells>
  <pageMargins left="0.23622047244094491" right="0.23622047244094491" top="0.74803149606299213" bottom="0.74803149606299213" header="0.31496062992125984" footer="0.31496062992125984"/>
  <pageSetup scale="85" orientation="landscape" r:id="rId1"/>
  <rowBreaks count="1" manualBreakCount="1">
    <brk id="44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opLeftCell="A4" workbookViewId="0">
      <selection activeCell="A8" sqref="A8:M16"/>
    </sheetView>
  </sheetViews>
  <sheetFormatPr baseColWidth="10" defaultRowHeight="14.4" x14ac:dyDescent="0.3"/>
  <cols>
    <col min="1" max="1" width="5.109375" customWidth="1"/>
    <col min="2" max="2" width="18.88671875" customWidth="1"/>
    <col min="3" max="3" width="24.6640625" customWidth="1"/>
    <col min="4" max="4" width="18.33203125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  <col min="12" max="12" width="12.33203125" customWidth="1"/>
    <col min="13" max="13" width="12.88671875" customWidth="1"/>
  </cols>
  <sheetData>
    <row r="2" spans="1:13" ht="16.5" customHeight="1" x14ac:dyDescent="0.3">
      <c r="A2" s="379" t="s">
        <v>10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3" ht="16.5" customHeight="1" x14ac:dyDescent="0.3">
      <c r="A3" s="379" t="s">
        <v>37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spans="1:13" x14ac:dyDescent="0.3">
      <c r="A4" s="110"/>
      <c r="B4" s="110"/>
      <c r="C4" s="110"/>
      <c r="D4" s="110"/>
      <c r="E4" s="110"/>
      <c r="F4" s="110"/>
      <c r="G4" s="110"/>
      <c r="H4" s="110"/>
      <c r="I4" s="110"/>
    </row>
    <row r="5" spans="1:13" ht="16.8" x14ac:dyDescent="0.3">
      <c r="A5" s="353" t="s">
        <v>193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</row>
    <row r="6" spans="1:13" x14ac:dyDescent="0.3">
      <c r="A6" s="372"/>
      <c r="B6" s="372"/>
      <c r="C6" s="372"/>
      <c r="D6" s="372"/>
      <c r="E6" s="372"/>
      <c r="F6" s="372"/>
      <c r="G6" s="372"/>
      <c r="H6" s="372"/>
      <c r="I6" s="372"/>
    </row>
    <row r="7" spans="1:13" ht="15" thickBot="1" x14ac:dyDescent="0.35">
      <c r="A7" s="331" t="s">
        <v>11</v>
      </c>
      <c r="B7" s="369"/>
      <c r="C7" s="369"/>
      <c r="D7" s="7"/>
      <c r="E7" s="7"/>
      <c r="F7" s="7"/>
      <c r="G7" s="7"/>
      <c r="H7" s="27"/>
      <c r="I7" s="27"/>
      <c r="J7" s="28"/>
      <c r="K7" s="29"/>
    </row>
    <row r="8" spans="1:13" ht="15.75" customHeight="1" thickBot="1" x14ac:dyDescent="0.35">
      <c r="A8" s="339" t="s">
        <v>0</v>
      </c>
      <c r="B8" s="354" t="s">
        <v>33</v>
      </c>
      <c r="C8" s="355"/>
      <c r="D8" s="336" t="s">
        <v>1</v>
      </c>
      <c r="E8" s="336" t="s">
        <v>14</v>
      </c>
      <c r="F8" s="336" t="s">
        <v>21</v>
      </c>
      <c r="G8" s="339" t="s">
        <v>2</v>
      </c>
      <c r="H8" s="345" t="s">
        <v>6</v>
      </c>
      <c r="I8" s="346"/>
      <c r="J8" s="323" t="s">
        <v>17</v>
      </c>
      <c r="K8" s="323" t="s">
        <v>18</v>
      </c>
      <c r="L8" s="323" t="s">
        <v>180</v>
      </c>
      <c r="M8" s="323" t="s">
        <v>181</v>
      </c>
    </row>
    <row r="9" spans="1:13" ht="15" customHeight="1" x14ac:dyDescent="0.3">
      <c r="A9" s="343"/>
      <c r="B9" s="339" t="s">
        <v>3</v>
      </c>
      <c r="C9" s="339" t="s">
        <v>4</v>
      </c>
      <c r="D9" s="337"/>
      <c r="E9" s="337"/>
      <c r="F9" s="337"/>
      <c r="G9" s="340"/>
      <c r="H9" s="349" t="s">
        <v>5</v>
      </c>
      <c r="I9" s="351" t="s">
        <v>48</v>
      </c>
      <c r="J9" s="347"/>
      <c r="K9" s="324"/>
      <c r="L9" s="347"/>
      <c r="M9" s="324"/>
    </row>
    <row r="10" spans="1:13" ht="21" customHeight="1" thickBot="1" x14ac:dyDescent="0.35">
      <c r="A10" s="344"/>
      <c r="B10" s="344"/>
      <c r="C10" s="344"/>
      <c r="D10" s="338"/>
      <c r="E10" s="338"/>
      <c r="F10" s="338"/>
      <c r="G10" s="341"/>
      <c r="H10" s="350"/>
      <c r="I10" s="352"/>
      <c r="J10" s="348"/>
      <c r="K10" s="325"/>
      <c r="L10" s="348"/>
      <c r="M10" s="325"/>
    </row>
    <row r="11" spans="1:13" ht="45.75" customHeight="1" thickBot="1" x14ac:dyDescent="0.35">
      <c r="A11" s="12"/>
      <c r="B11" s="41"/>
      <c r="C11" s="52"/>
      <c r="D11" s="51"/>
      <c r="E11" s="51"/>
      <c r="F11" s="51"/>
      <c r="G11" s="51"/>
      <c r="H11" s="24"/>
      <c r="I11" s="24"/>
      <c r="J11" s="45"/>
      <c r="K11" s="45"/>
      <c r="L11" s="45"/>
      <c r="M11" s="45"/>
    </row>
    <row r="12" spans="1:13" ht="41.25" customHeight="1" thickBot="1" x14ac:dyDescent="0.35">
      <c r="A12" s="11"/>
      <c r="B12" s="41"/>
      <c r="C12" s="52"/>
      <c r="D12" s="51"/>
      <c r="E12" s="51"/>
      <c r="F12" s="51"/>
      <c r="G12" s="51"/>
      <c r="H12" s="24"/>
      <c r="I12" s="24"/>
      <c r="J12" s="45"/>
      <c r="K12" s="45"/>
      <c r="L12" s="45"/>
      <c r="M12" s="45"/>
    </row>
    <row r="13" spans="1:13" ht="15.75" customHeight="1" thickBot="1" x14ac:dyDescent="0.35">
      <c r="A13" s="11"/>
      <c r="B13" s="41"/>
      <c r="C13" s="52"/>
      <c r="D13" s="51"/>
      <c r="E13" s="250"/>
      <c r="F13" s="11"/>
      <c r="G13" s="250"/>
      <c r="H13" s="13"/>
      <c r="I13" s="13"/>
      <c r="J13" s="46"/>
      <c r="K13" s="46"/>
      <c r="L13" s="45"/>
      <c r="M13" s="45"/>
    </row>
    <row r="14" spans="1:13" ht="15.75" customHeight="1" thickBot="1" x14ac:dyDescent="0.35">
      <c r="A14" s="254">
        <f>SUM(A11:A13)</f>
        <v>0</v>
      </c>
      <c r="B14" s="332" t="s">
        <v>9</v>
      </c>
      <c r="C14" s="333"/>
      <c r="D14" s="333"/>
      <c r="E14" s="334"/>
      <c r="F14" s="251">
        <f>SUM(F11:F13)</f>
        <v>0</v>
      </c>
      <c r="G14" s="248"/>
      <c r="H14" s="251">
        <f t="shared" ref="H14:M14" si="0">SUM(H11:H13)</f>
        <v>0</v>
      </c>
      <c r="I14" s="251">
        <f t="shared" si="0"/>
        <v>0</v>
      </c>
      <c r="J14" s="253">
        <f t="shared" si="0"/>
        <v>0</v>
      </c>
      <c r="K14" s="253">
        <f t="shared" si="0"/>
        <v>0</v>
      </c>
      <c r="L14" s="253">
        <f t="shared" si="0"/>
        <v>0</v>
      </c>
      <c r="M14" s="253">
        <f t="shared" si="0"/>
        <v>0</v>
      </c>
    </row>
    <row r="15" spans="1:13" ht="15.75" customHeight="1" thickBot="1" x14ac:dyDescent="0.35">
      <c r="A15" s="356" t="s">
        <v>8</v>
      </c>
      <c r="B15" s="357"/>
      <c r="C15" s="357"/>
      <c r="D15" s="357"/>
      <c r="E15" s="357"/>
      <c r="F15" s="357"/>
      <c r="G15" s="358"/>
      <c r="H15" s="37"/>
      <c r="I15" s="37"/>
      <c r="J15" s="253" t="s">
        <v>11</v>
      </c>
      <c r="K15" s="247">
        <f>+K14*1.1</f>
        <v>0</v>
      </c>
      <c r="L15" s="247"/>
      <c r="M15" s="247"/>
    </row>
    <row r="16" spans="1:13" ht="15" thickBot="1" x14ac:dyDescent="0.35">
      <c r="A16" s="332" t="s">
        <v>24</v>
      </c>
      <c r="B16" s="359"/>
      <c r="C16" s="359"/>
      <c r="D16" s="359"/>
      <c r="E16" s="359"/>
      <c r="F16" s="359"/>
      <c r="G16" s="360"/>
      <c r="H16" s="40"/>
      <c r="I16" s="40"/>
      <c r="J16" s="362">
        <f>+J14+K15+L14+M14</f>
        <v>0</v>
      </c>
      <c r="K16" s="363"/>
      <c r="L16" s="363"/>
      <c r="M16" s="364"/>
    </row>
    <row r="18" spans="1:13" ht="15" thickBot="1" x14ac:dyDescent="0.35">
      <c r="A18" s="331" t="s">
        <v>11</v>
      </c>
      <c r="B18" s="369"/>
      <c r="C18" s="369"/>
      <c r="D18" s="7"/>
      <c r="E18" s="7"/>
      <c r="F18" s="7"/>
      <c r="G18" s="7"/>
      <c r="H18" s="27"/>
      <c r="I18" s="27"/>
      <c r="J18" s="28"/>
      <c r="K18" s="29"/>
    </row>
    <row r="19" spans="1:13" ht="15.75" customHeight="1" thickBot="1" x14ac:dyDescent="0.35">
      <c r="A19" s="339" t="s">
        <v>0</v>
      </c>
      <c r="B19" s="354" t="s">
        <v>33</v>
      </c>
      <c r="C19" s="355"/>
      <c r="D19" s="336" t="s">
        <v>1</v>
      </c>
      <c r="E19" s="336" t="s">
        <v>14</v>
      </c>
      <c r="F19" s="336" t="s">
        <v>21</v>
      </c>
      <c r="G19" s="339" t="s">
        <v>2</v>
      </c>
      <c r="H19" s="345" t="s">
        <v>6</v>
      </c>
      <c r="I19" s="346"/>
      <c r="J19" s="323" t="s">
        <v>17</v>
      </c>
      <c r="K19" s="323" t="s">
        <v>18</v>
      </c>
      <c r="L19" s="323" t="s">
        <v>180</v>
      </c>
      <c r="M19" s="323" t="s">
        <v>181</v>
      </c>
    </row>
    <row r="20" spans="1:13" ht="15" customHeight="1" x14ac:dyDescent="0.3">
      <c r="A20" s="343"/>
      <c r="B20" s="339" t="s">
        <v>3</v>
      </c>
      <c r="C20" s="339" t="s">
        <v>4</v>
      </c>
      <c r="D20" s="337"/>
      <c r="E20" s="337"/>
      <c r="F20" s="337"/>
      <c r="G20" s="340"/>
      <c r="H20" s="349" t="s">
        <v>5</v>
      </c>
      <c r="I20" s="351" t="s">
        <v>48</v>
      </c>
      <c r="J20" s="347"/>
      <c r="K20" s="324"/>
      <c r="L20" s="347"/>
      <c r="M20" s="324"/>
    </row>
    <row r="21" spans="1:13" ht="23.25" customHeight="1" thickBot="1" x14ac:dyDescent="0.35">
      <c r="A21" s="344"/>
      <c r="B21" s="344"/>
      <c r="C21" s="344"/>
      <c r="D21" s="338"/>
      <c r="E21" s="338"/>
      <c r="F21" s="338"/>
      <c r="G21" s="341"/>
      <c r="H21" s="350"/>
      <c r="I21" s="352"/>
      <c r="J21" s="348"/>
      <c r="K21" s="325"/>
      <c r="L21" s="348"/>
      <c r="M21" s="325"/>
    </row>
    <row r="22" spans="1:13" ht="24.75" customHeight="1" thickBot="1" x14ac:dyDescent="0.35">
      <c r="A22" s="12"/>
      <c r="B22" s="41"/>
      <c r="C22" s="52"/>
      <c r="D22" s="51"/>
      <c r="E22" s="51"/>
      <c r="F22" s="51"/>
      <c r="G22" s="51"/>
      <c r="H22" s="24"/>
      <c r="I22" s="24"/>
      <c r="J22" s="45"/>
      <c r="K22" s="45"/>
      <c r="L22" s="45"/>
      <c r="M22" s="45"/>
    </row>
    <row r="23" spans="1:13" ht="15.75" customHeight="1" thickBot="1" x14ac:dyDescent="0.35">
      <c r="A23" s="11"/>
      <c r="B23" s="41"/>
      <c r="C23" s="52"/>
      <c r="D23" s="51"/>
      <c r="E23" s="51"/>
      <c r="F23" s="51"/>
      <c r="G23" s="51"/>
      <c r="H23" s="24"/>
      <c r="I23" s="24"/>
      <c r="J23" s="45"/>
      <c r="K23" s="45"/>
      <c r="L23" s="45"/>
      <c r="M23" s="45"/>
    </row>
    <row r="24" spans="1:13" ht="15.75" customHeight="1" thickBot="1" x14ac:dyDescent="0.35">
      <c r="A24" s="11"/>
      <c r="B24" s="41"/>
      <c r="C24" s="52"/>
      <c r="D24" s="51"/>
      <c r="E24" s="250"/>
      <c r="F24" s="11"/>
      <c r="G24" s="250"/>
      <c r="H24" s="13"/>
      <c r="I24" s="13"/>
      <c r="J24" s="46"/>
      <c r="K24" s="46"/>
      <c r="L24" s="45"/>
      <c r="M24" s="45"/>
    </row>
    <row r="25" spans="1:13" ht="15.75" customHeight="1" thickBot="1" x14ac:dyDescent="0.35">
      <c r="A25" s="254">
        <f>SUM(A22:A24)</f>
        <v>0</v>
      </c>
      <c r="B25" s="332" t="s">
        <v>9</v>
      </c>
      <c r="C25" s="333"/>
      <c r="D25" s="333"/>
      <c r="E25" s="334"/>
      <c r="F25" s="251">
        <f>SUM(F22:F24)</f>
        <v>0</v>
      </c>
      <c r="G25" s="248"/>
      <c r="H25" s="251">
        <f t="shared" ref="H25:M25" si="1">SUM(H22:H24)</f>
        <v>0</v>
      </c>
      <c r="I25" s="251">
        <f t="shared" si="1"/>
        <v>0</v>
      </c>
      <c r="J25" s="253">
        <f t="shared" si="1"/>
        <v>0</v>
      </c>
      <c r="K25" s="253">
        <f t="shared" si="1"/>
        <v>0</v>
      </c>
      <c r="L25" s="253">
        <f t="shared" si="1"/>
        <v>0</v>
      </c>
      <c r="M25" s="253">
        <f t="shared" si="1"/>
        <v>0</v>
      </c>
    </row>
    <row r="26" spans="1:13" ht="15" thickBot="1" x14ac:dyDescent="0.35">
      <c r="A26" s="356" t="s">
        <v>8</v>
      </c>
      <c r="B26" s="357"/>
      <c r="C26" s="357"/>
      <c r="D26" s="357"/>
      <c r="E26" s="357"/>
      <c r="F26" s="357"/>
      <c r="G26" s="358"/>
      <c r="H26" s="37"/>
      <c r="I26" s="37"/>
      <c r="J26" s="253" t="s">
        <v>11</v>
      </c>
      <c r="K26" s="247">
        <f>+K25*1.1</f>
        <v>0</v>
      </c>
      <c r="L26" s="247"/>
      <c r="M26" s="247"/>
    </row>
    <row r="27" spans="1:13" ht="15.75" customHeight="1" thickBot="1" x14ac:dyDescent="0.35">
      <c r="A27" s="332" t="s">
        <v>24</v>
      </c>
      <c r="B27" s="359"/>
      <c r="C27" s="359"/>
      <c r="D27" s="359"/>
      <c r="E27" s="359"/>
      <c r="F27" s="359"/>
      <c r="G27" s="360"/>
      <c r="H27" s="40"/>
      <c r="I27" s="40"/>
      <c r="J27" s="362">
        <f>+J25+K26+L25+M25</f>
        <v>0</v>
      </c>
      <c r="K27" s="363"/>
      <c r="L27" s="363"/>
      <c r="M27" s="364"/>
    </row>
    <row r="28" spans="1:13" ht="15.75" customHeight="1" x14ac:dyDescent="0.3">
      <c r="A28" s="265"/>
      <c r="B28" s="263"/>
      <c r="C28" s="269"/>
      <c r="D28" s="263"/>
      <c r="E28" s="263"/>
      <c r="F28" s="263"/>
      <c r="G28" s="263"/>
      <c r="H28" s="263"/>
      <c r="I28" s="263"/>
      <c r="J28" s="263"/>
      <c r="K28" s="264"/>
      <c r="L28" s="264"/>
      <c r="M28" s="264"/>
    </row>
    <row r="29" spans="1:13" ht="15.75" customHeight="1" x14ac:dyDescent="0.3">
      <c r="A29" s="73"/>
      <c r="B29" s="74"/>
      <c r="C29" s="270"/>
      <c r="D29" s="74"/>
      <c r="E29" s="74"/>
      <c r="F29" s="74"/>
      <c r="G29" s="74"/>
      <c r="H29" s="74"/>
      <c r="I29" s="74"/>
      <c r="J29" s="74"/>
      <c r="K29" s="76"/>
      <c r="L29" s="76"/>
      <c r="M29" s="76"/>
    </row>
    <row r="30" spans="1:13" ht="15.75" customHeight="1" thickBot="1" x14ac:dyDescent="0.35">
      <c r="A30" s="266"/>
      <c r="B30" s="267"/>
      <c r="C30" s="267"/>
      <c r="D30" s="267"/>
      <c r="E30" s="267"/>
      <c r="F30" s="267"/>
      <c r="G30" s="267"/>
      <c r="H30" s="267"/>
      <c r="I30" s="267"/>
      <c r="J30" s="267"/>
      <c r="K30" s="268"/>
      <c r="L30" s="268"/>
      <c r="M30" s="268"/>
    </row>
    <row r="31" spans="1:13" ht="15.75" customHeight="1" thickBot="1" x14ac:dyDescent="0.35">
      <c r="A31" s="339" t="s">
        <v>0</v>
      </c>
      <c r="B31" s="354" t="s">
        <v>33</v>
      </c>
      <c r="C31" s="355"/>
      <c r="D31" s="336" t="s">
        <v>1</v>
      </c>
      <c r="E31" s="336" t="s">
        <v>14</v>
      </c>
      <c r="F31" s="336" t="s">
        <v>21</v>
      </c>
      <c r="G31" s="339" t="s">
        <v>2</v>
      </c>
      <c r="H31" s="345" t="s">
        <v>6</v>
      </c>
      <c r="I31" s="346"/>
      <c r="J31" s="323" t="s">
        <v>17</v>
      </c>
      <c r="K31" s="323" t="s">
        <v>18</v>
      </c>
      <c r="L31" s="323" t="s">
        <v>180</v>
      </c>
      <c r="M31" s="323" t="s">
        <v>181</v>
      </c>
    </row>
    <row r="32" spans="1:13" ht="15" customHeight="1" x14ac:dyDescent="0.3">
      <c r="A32" s="343"/>
      <c r="B32" s="339" t="s">
        <v>3</v>
      </c>
      <c r="C32" s="339" t="s">
        <v>4</v>
      </c>
      <c r="D32" s="337"/>
      <c r="E32" s="337"/>
      <c r="F32" s="337"/>
      <c r="G32" s="340"/>
      <c r="H32" s="349" t="s">
        <v>5</v>
      </c>
      <c r="I32" s="351" t="s">
        <v>48</v>
      </c>
      <c r="J32" s="347"/>
      <c r="K32" s="324"/>
      <c r="L32" s="347"/>
      <c r="M32" s="324"/>
    </row>
    <row r="33" spans="1:13" ht="20.25" customHeight="1" thickBot="1" x14ac:dyDescent="0.35">
      <c r="A33" s="344"/>
      <c r="B33" s="344"/>
      <c r="C33" s="344"/>
      <c r="D33" s="338"/>
      <c r="E33" s="338"/>
      <c r="F33" s="338"/>
      <c r="G33" s="341"/>
      <c r="H33" s="350"/>
      <c r="I33" s="352"/>
      <c r="J33" s="348"/>
      <c r="K33" s="325"/>
      <c r="L33" s="348"/>
      <c r="M33" s="325"/>
    </row>
    <row r="34" spans="1:13" ht="15" thickBot="1" x14ac:dyDescent="0.35">
      <c r="A34" s="12"/>
      <c r="B34" s="41"/>
      <c r="C34" s="52"/>
      <c r="D34" s="51"/>
      <c r="E34" s="51"/>
      <c r="F34" s="51"/>
      <c r="G34" s="51"/>
      <c r="H34" s="24"/>
      <c r="I34" s="24"/>
      <c r="J34" s="45"/>
      <c r="K34" s="45"/>
      <c r="L34" s="45"/>
      <c r="M34" s="45"/>
    </row>
    <row r="35" spans="1:13" ht="15" thickBot="1" x14ac:dyDescent="0.35">
      <c r="A35" s="11"/>
      <c r="B35" s="41"/>
      <c r="C35" s="52"/>
      <c r="D35" s="51"/>
      <c r="E35" s="51"/>
      <c r="F35" s="51"/>
      <c r="G35" s="51"/>
      <c r="H35" s="24"/>
      <c r="I35" s="24"/>
      <c r="J35" s="45"/>
      <c r="K35" s="45"/>
      <c r="L35" s="45"/>
      <c r="M35" s="45"/>
    </row>
    <row r="36" spans="1:13" ht="15.75" customHeight="1" thickBot="1" x14ac:dyDescent="0.35">
      <c r="A36" s="11"/>
      <c r="B36" s="41"/>
      <c r="C36" s="52"/>
      <c r="D36" s="51"/>
      <c r="E36" s="250"/>
      <c r="F36" s="11"/>
      <c r="G36" s="250"/>
      <c r="H36" s="13"/>
      <c r="I36" s="13"/>
      <c r="J36" s="46"/>
      <c r="K36" s="46"/>
      <c r="L36" s="45"/>
      <c r="M36" s="45"/>
    </row>
    <row r="37" spans="1:13" ht="15.75" customHeight="1" thickBot="1" x14ac:dyDescent="0.35">
      <c r="A37" s="254">
        <f>SUM(A34:A36)</f>
        <v>0</v>
      </c>
      <c r="B37" s="332" t="s">
        <v>9</v>
      </c>
      <c r="C37" s="333"/>
      <c r="D37" s="333"/>
      <c r="E37" s="334"/>
      <c r="F37" s="251">
        <f>SUM(F34:F36)</f>
        <v>0</v>
      </c>
      <c r="G37" s="248"/>
      <c r="H37" s="251">
        <f t="shared" ref="H37:M37" si="2">SUM(H34:H36)</f>
        <v>0</v>
      </c>
      <c r="I37" s="251">
        <f t="shared" si="2"/>
        <v>0</v>
      </c>
      <c r="J37" s="253">
        <f t="shared" si="2"/>
        <v>0</v>
      </c>
      <c r="K37" s="253">
        <f t="shared" si="2"/>
        <v>0</v>
      </c>
      <c r="L37" s="253">
        <f t="shared" si="2"/>
        <v>0</v>
      </c>
      <c r="M37" s="253">
        <f t="shared" si="2"/>
        <v>0</v>
      </c>
    </row>
    <row r="38" spans="1:13" ht="15.75" customHeight="1" thickBot="1" x14ac:dyDescent="0.35">
      <c r="A38" s="356" t="s">
        <v>8</v>
      </c>
      <c r="B38" s="357"/>
      <c r="C38" s="357"/>
      <c r="D38" s="357"/>
      <c r="E38" s="357"/>
      <c r="F38" s="357"/>
      <c r="G38" s="358"/>
      <c r="H38" s="37"/>
      <c r="I38" s="37"/>
      <c r="J38" s="253" t="s">
        <v>11</v>
      </c>
      <c r="K38" s="247">
        <f>+K37*1.1</f>
        <v>0</v>
      </c>
      <c r="L38" s="247"/>
      <c r="M38" s="247"/>
    </row>
    <row r="39" spans="1:13" ht="15" thickBot="1" x14ac:dyDescent="0.35">
      <c r="A39" s="332" t="s">
        <v>24</v>
      </c>
      <c r="B39" s="359"/>
      <c r="C39" s="359"/>
      <c r="D39" s="359"/>
      <c r="E39" s="359"/>
      <c r="F39" s="359"/>
      <c r="G39" s="360"/>
      <c r="H39" s="40"/>
      <c r="I39" s="40"/>
      <c r="J39" s="362">
        <f>+J37+K38+L37+M37</f>
        <v>0</v>
      </c>
      <c r="K39" s="363"/>
      <c r="L39" s="363"/>
      <c r="M39" s="364"/>
    </row>
    <row r="50" spans="1:8" x14ac:dyDescent="0.3">
      <c r="B50" s="5"/>
      <c r="C50" s="252" t="s">
        <v>19</v>
      </c>
      <c r="D50" s="252"/>
      <c r="E50" s="252"/>
      <c r="F50" s="252"/>
      <c r="G50" s="252"/>
    </row>
    <row r="51" spans="1:8" x14ac:dyDescent="0.3">
      <c r="B51" s="5"/>
      <c r="D51" s="252"/>
      <c r="E51" s="252"/>
      <c r="F51" s="252"/>
      <c r="G51" s="252"/>
      <c r="H51" s="252"/>
    </row>
    <row r="52" spans="1:8" x14ac:dyDescent="0.3">
      <c r="A52" s="335" t="s">
        <v>29</v>
      </c>
      <c r="B52" s="335"/>
      <c r="C52" s="249"/>
      <c r="E52" s="331" t="s">
        <v>187</v>
      </c>
      <c r="F52" s="331"/>
      <c r="G52" s="3"/>
      <c r="H52" s="34"/>
    </row>
    <row r="53" spans="1:8" x14ac:dyDescent="0.3">
      <c r="A53" s="335" t="s">
        <v>155</v>
      </c>
      <c r="B53" s="335"/>
      <c r="C53" s="249"/>
      <c r="E53" s="230" t="s">
        <v>188</v>
      </c>
      <c r="F53" s="14"/>
      <c r="G53" s="3"/>
      <c r="H53" s="34"/>
    </row>
    <row r="54" spans="1:8" x14ac:dyDescent="0.3">
      <c r="A54" s="4" t="s">
        <v>50</v>
      </c>
      <c r="B54" s="2"/>
      <c r="C54" s="231"/>
      <c r="E54" s="4" t="s">
        <v>183</v>
      </c>
      <c r="F54" s="15"/>
      <c r="G54" s="3"/>
      <c r="H54" s="34"/>
    </row>
    <row r="55" spans="1:8" x14ac:dyDescent="0.3">
      <c r="A55" s="4" t="s">
        <v>7</v>
      </c>
      <c r="B55" s="4"/>
      <c r="C55" s="35"/>
      <c r="E55" s="4" t="s">
        <v>182</v>
      </c>
      <c r="G55" s="3"/>
      <c r="H55" s="34"/>
    </row>
    <row r="56" spans="1:8" x14ac:dyDescent="0.3">
      <c r="A56" s="367" t="s">
        <v>49</v>
      </c>
      <c r="B56" s="367"/>
      <c r="C56" s="216"/>
      <c r="H56" s="34"/>
    </row>
    <row r="57" spans="1:8" x14ac:dyDescent="0.3">
      <c r="A57" s="335" t="s">
        <v>13</v>
      </c>
      <c r="B57" s="335"/>
      <c r="C57" s="216"/>
      <c r="E57" s="326" t="s">
        <v>20</v>
      </c>
      <c r="F57" s="326"/>
      <c r="G57" s="9">
        <f>+G52+G53+G54+G55</f>
        <v>0</v>
      </c>
      <c r="H57" s="34"/>
    </row>
    <row r="60" spans="1:8" x14ac:dyDescent="0.3">
      <c r="C60" s="44" t="s">
        <v>23</v>
      </c>
      <c r="D60" s="43"/>
    </row>
    <row r="62" spans="1:8" x14ac:dyDescent="0.3">
      <c r="B62" s="4" t="s">
        <v>29</v>
      </c>
      <c r="C62" s="231">
        <f>+C52</f>
        <v>0</v>
      </c>
      <c r="D62" s="4" t="s">
        <v>15</v>
      </c>
      <c r="E62" s="219">
        <f>+C55</f>
        <v>0</v>
      </c>
    </row>
    <row r="63" spans="1:8" x14ac:dyDescent="0.3">
      <c r="B63" s="100" t="s">
        <v>155</v>
      </c>
      <c r="C63" s="231">
        <f>+C53</f>
        <v>0</v>
      </c>
      <c r="D63" s="4" t="s">
        <v>22</v>
      </c>
      <c r="E63" s="219">
        <f>+C56</f>
        <v>0</v>
      </c>
    </row>
  </sheetData>
  <mergeCells count="69">
    <mergeCell ref="J27:M27"/>
    <mergeCell ref="L31:L33"/>
    <mergeCell ref="M31:M33"/>
    <mergeCell ref="B37:E37"/>
    <mergeCell ref="K31:K33"/>
    <mergeCell ref="H32:H33"/>
    <mergeCell ref="I32:I33"/>
    <mergeCell ref="J39:M39"/>
    <mergeCell ref="A52:B52"/>
    <mergeCell ref="E52:F52"/>
    <mergeCell ref="L8:L10"/>
    <mergeCell ref="M8:M10"/>
    <mergeCell ref="B14:E14"/>
    <mergeCell ref="A16:G16"/>
    <mergeCell ref="J16:M16"/>
    <mergeCell ref="L19:L21"/>
    <mergeCell ref="M19:M21"/>
    <mergeCell ref="B25:E25"/>
    <mergeCell ref="A26:G26"/>
    <mergeCell ref="G31:G33"/>
    <mergeCell ref="H31:I31"/>
    <mergeCell ref="J31:J33"/>
    <mergeCell ref="A27:G27"/>
    <mergeCell ref="D8:D10"/>
    <mergeCell ref="E8:E10"/>
    <mergeCell ref="F8:F10"/>
    <mergeCell ref="A18:C18"/>
    <mergeCell ref="A19:A21"/>
    <mergeCell ref="B19:C19"/>
    <mergeCell ref="D19:D21"/>
    <mergeCell ref="E19:E21"/>
    <mergeCell ref="B20:B21"/>
    <mergeCell ref="C20:C21"/>
    <mergeCell ref="A2:K2"/>
    <mergeCell ref="A3:K3"/>
    <mergeCell ref="A5:K5"/>
    <mergeCell ref="A6:I6"/>
    <mergeCell ref="A7:C7"/>
    <mergeCell ref="J19:J21"/>
    <mergeCell ref="K19:K21"/>
    <mergeCell ref="H20:H21"/>
    <mergeCell ref="I20:I21"/>
    <mergeCell ref="G8:G10"/>
    <mergeCell ref="H8:I8"/>
    <mergeCell ref="J8:J10"/>
    <mergeCell ref="K8:K10"/>
    <mergeCell ref="A15:G15"/>
    <mergeCell ref="F19:F21"/>
    <mergeCell ref="B9:B10"/>
    <mergeCell ref="C9:C10"/>
    <mergeCell ref="H9:H10"/>
    <mergeCell ref="I9:I10"/>
    <mergeCell ref="A8:A10"/>
    <mergeCell ref="B8:C8"/>
    <mergeCell ref="A56:B56"/>
    <mergeCell ref="A57:B57"/>
    <mergeCell ref="E57:F57"/>
    <mergeCell ref="G19:G21"/>
    <mergeCell ref="H19:I19"/>
    <mergeCell ref="A53:B53"/>
    <mergeCell ref="F31:F33"/>
    <mergeCell ref="A38:G38"/>
    <mergeCell ref="B32:B33"/>
    <mergeCell ref="C32:C33"/>
    <mergeCell ref="A31:A33"/>
    <mergeCell ref="B31:C31"/>
    <mergeCell ref="D31:D33"/>
    <mergeCell ref="E31:E33"/>
    <mergeCell ref="A39:G39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1" manualBreakCount="1">
    <brk id="2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E17" sqref="E17"/>
    </sheetView>
  </sheetViews>
  <sheetFormatPr baseColWidth="10" defaultRowHeight="14.4" x14ac:dyDescent="0.3"/>
  <cols>
    <col min="1" max="1" width="5.109375" customWidth="1"/>
    <col min="2" max="2" width="18.88671875" customWidth="1"/>
    <col min="3" max="3" width="24.6640625" customWidth="1"/>
    <col min="4" max="4" width="16" customWidth="1"/>
    <col min="6" max="6" width="7.6640625" customWidth="1"/>
    <col min="7" max="7" width="15.88671875" customWidth="1"/>
    <col min="8" max="8" width="9.109375" customWidth="1"/>
    <col min="9" max="9" width="10.109375" customWidth="1"/>
    <col min="10" max="10" width="12.5546875" customWidth="1"/>
    <col min="11" max="11" width="14.44140625" customWidth="1"/>
    <col min="13" max="13" width="12.6640625" customWidth="1"/>
  </cols>
  <sheetData>
    <row r="1" spans="1:13" ht="16.8" x14ac:dyDescent="0.3">
      <c r="A1" s="379" t="s">
        <v>10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3" ht="16.5" customHeight="1" x14ac:dyDescent="0.3">
      <c r="A2" s="379" t="s">
        <v>37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3" ht="12" customHeight="1" x14ac:dyDescent="0.3">
      <c r="A3" s="114"/>
      <c r="B3" s="114"/>
      <c r="C3" s="114"/>
      <c r="D3" s="114"/>
      <c r="E3" s="114"/>
      <c r="F3" s="114"/>
      <c r="G3" s="114"/>
      <c r="H3" s="114"/>
      <c r="I3" s="114"/>
    </row>
    <row r="4" spans="1:13" ht="16.5" customHeight="1" x14ac:dyDescent="0.3">
      <c r="A4" s="353" t="s">
        <v>76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</row>
    <row r="5" spans="1:13" ht="17.25" customHeight="1" x14ac:dyDescent="0.3"/>
    <row r="6" spans="1:13" ht="15.75" customHeight="1" thickBot="1" x14ac:dyDescent="0.35">
      <c r="A6" s="331" t="s">
        <v>11</v>
      </c>
      <c r="B6" s="369"/>
      <c r="C6" s="369"/>
      <c r="D6" s="7"/>
      <c r="E6" s="7"/>
      <c r="F6" s="7"/>
      <c r="G6" s="7"/>
      <c r="H6" s="27"/>
      <c r="I6" s="27"/>
      <c r="J6" s="28"/>
      <c r="K6" s="29"/>
    </row>
    <row r="7" spans="1:13" ht="15.75" customHeight="1" thickBot="1" x14ac:dyDescent="0.35">
      <c r="A7" s="339" t="s">
        <v>0</v>
      </c>
      <c r="B7" s="354" t="s">
        <v>33</v>
      </c>
      <c r="C7" s="355"/>
      <c r="D7" s="336" t="s">
        <v>1</v>
      </c>
      <c r="E7" s="336" t="s">
        <v>14</v>
      </c>
      <c r="F7" s="336" t="s">
        <v>21</v>
      </c>
      <c r="G7" s="339" t="s">
        <v>2</v>
      </c>
      <c r="H7" s="345" t="s">
        <v>6</v>
      </c>
      <c r="I7" s="346"/>
      <c r="J7" s="323" t="s">
        <v>17</v>
      </c>
      <c r="K7" s="323" t="s">
        <v>18</v>
      </c>
      <c r="L7" s="323" t="s">
        <v>180</v>
      </c>
      <c r="M7" s="323" t="s">
        <v>181</v>
      </c>
    </row>
    <row r="8" spans="1:13" ht="16.5" customHeight="1" x14ac:dyDescent="0.3">
      <c r="A8" s="343"/>
      <c r="B8" s="339" t="s">
        <v>3</v>
      </c>
      <c r="C8" s="339" t="s">
        <v>4</v>
      </c>
      <c r="D8" s="337"/>
      <c r="E8" s="337"/>
      <c r="F8" s="337"/>
      <c r="G8" s="340"/>
      <c r="H8" s="349" t="s">
        <v>5</v>
      </c>
      <c r="I8" s="351" t="s">
        <v>48</v>
      </c>
      <c r="J8" s="347"/>
      <c r="K8" s="324"/>
      <c r="L8" s="347"/>
      <c r="M8" s="324"/>
    </row>
    <row r="9" spans="1:13" ht="18" customHeight="1" thickBot="1" x14ac:dyDescent="0.35">
      <c r="A9" s="344"/>
      <c r="B9" s="344"/>
      <c r="C9" s="344"/>
      <c r="D9" s="338"/>
      <c r="E9" s="338"/>
      <c r="F9" s="338"/>
      <c r="G9" s="341"/>
      <c r="H9" s="350"/>
      <c r="I9" s="352"/>
      <c r="J9" s="348"/>
      <c r="K9" s="325"/>
      <c r="L9" s="348"/>
      <c r="M9" s="325"/>
    </row>
    <row r="10" spans="1:13" ht="17.25" customHeight="1" thickBot="1" x14ac:dyDescent="0.35">
      <c r="A10" s="12"/>
      <c r="B10" s="41"/>
      <c r="C10" s="52"/>
      <c r="D10" s="51"/>
      <c r="E10" s="51"/>
      <c r="F10" s="51"/>
      <c r="G10" s="51"/>
      <c r="H10" s="24"/>
      <c r="I10" s="24"/>
      <c r="J10" s="45"/>
      <c r="K10" s="45"/>
      <c r="L10" s="45"/>
      <c r="M10" s="45"/>
    </row>
    <row r="11" spans="1:13" ht="16.5" customHeight="1" thickBot="1" x14ac:dyDescent="0.35">
      <c r="A11" s="11"/>
      <c r="B11" s="41"/>
      <c r="C11" s="52"/>
      <c r="D11" s="51"/>
      <c r="E11" s="51"/>
      <c r="F11" s="51"/>
      <c r="G11" s="51"/>
      <c r="H11" s="24"/>
      <c r="I11" s="24"/>
      <c r="J11" s="45"/>
      <c r="K11" s="45"/>
      <c r="L11" s="45"/>
      <c r="M11" s="45"/>
    </row>
    <row r="12" spans="1:13" ht="16.5" customHeight="1" thickBot="1" x14ac:dyDescent="0.35">
      <c r="A12" s="11"/>
      <c r="B12" s="41"/>
      <c r="C12" s="52"/>
      <c r="D12" s="51"/>
      <c r="E12" s="250"/>
      <c r="F12" s="11"/>
      <c r="G12" s="250"/>
      <c r="H12" s="13"/>
      <c r="I12" s="13"/>
      <c r="J12" s="46"/>
      <c r="K12" s="46"/>
      <c r="L12" s="45"/>
      <c r="M12" s="45"/>
    </row>
    <row r="13" spans="1:13" ht="15.75" customHeight="1" thickBot="1" x14ac:dyDescent="0.35">
      <c r="A13" s="254">
        <f>SUM(A10:A12)</f>
        <v>0</v>
      </c>
      <c r="B13" s="332" t="s">
        <v>9</v>
      </c>
      <c r="C13" s="333"/>
      <c r="D13" s="333"/>
      <c r="E13" s="334"/>
      <c r="F13" s="251">
        <f>SUM(F10:F12)</f>
        <v>0</v>
      </c>
      <c r="G13" s="248"/>
      <c r="H13" s="251">
        <f t="shared" ref="H13:M13" si="0">SUM(H10:H12)</f>
        <v>0</v>
      </c>
      <c r="I13" s="251">
        <f t="shared" si="0"/>
        <v>0</v>
      </c>
      <c r="J13" s="253">
        <f t="shared" si="0"/>
        <v>0</v>
      </c>
      <c r="K13" s="253">
        <f t="shared" si="0"/>
        <v>0</v>
      </c>
      <c r="L13" s="253">
        <f t="shared" si="0"/>
        <v>0</v>
      </c>
      <c r="M13" s="253">
        <f t="shared" si="0"/>
        <v>0</v>
      </c>
    </row>
    <row r="14" spans="1:13" ht="15" thickBot="1" x14ac:dyDescent="0.35">
      <c r="A14" s="356" t="s">
        <v>8</v>
      </c>
      <c r="B14" s="357"/>
      <c r="C14" s="357"/>
      <c r="D14" s="357"/>
      <c r="E14" s="357"/>
      <c r="F14" s="357"/>
      <c r="G14" s="358"/>
      <c r="H14" s="37"/>
      <c r="I14" s="37"/>
      <c r="J14" s="253" t="s">
        <v>11</v>
      </c>
      <c r="K14" s="247">
        <f>+K13*1.1</f>
        <v>0</v>
      </c>
      <c r="L14" s="247"/>
      <c r="M14" s="247"/>
    </row>
    <row r="15" spans="1:13" ht="14.25" customHeight="1" thickBot="1" x14ac:dyDescent="0.35">
      <c r="A15" s="332" t="s">
        <v>24</v>
      </c>
      <c r="B15" s="359"/>
      <c r="C15" s="359"/>
      <c r="D15" s="359"/>
      <c r="E15" s="359"/>
      <c r="F15" s="359"/>
      <c r="G15" s="360"/>
      <c r="H15" s="40"/>
      <c r="I15" s="40"/>
      <c r="J15" s="362">
        <f>+J13+K14+L13+M13</f>
        <v>0</v>
      </c>
      <c r="K15" s="363"/>
      <c r="L15" s="363"/>
      <c r="M15" s="364"/>
    </row>
    <row r="16" spans="1:13" ht="12.75" customHeight="1" x14ac:dyDescent="0.3">
      <c r="A16" s="73"/>
      <c r="B16" s="74"/>
      <c r="C16" s="74"/>
      <c r="D16" s="74"/>
      <c r="E16" s="74"/>
      <c r="F16" s="74"/>
      <c r="G16" s="74"/>
      <c r="H16" s="75"/>
      <c r="I16" s="75"/>
      <c r="J16" s="76"/>
      <c r="K16" s="77"/>
    </row>
    <row r="17" spans="1:13" ht="15.75" customHeight="1" x14ac:dyDescent="0.3">
      <c r="A17" s="73"/>
      <c r="B17" s="74"/>
      <c r="C17" s="74"/>
      <c r="D17" s="74"/>
      <c r="E17" s="74"/>
      <c r="F17" s="74"/>
      <c r="G17" s="74"/>
      <c r="H17" s="75"/>
      <c r="I17" s="75"/>
      <c r="J17" s="76"/>
      <c r="K17" s="77"/>
    </row>
    <row r="18" spans="1:13" ht="14.25" customHeight="1" x14ac:dyDescent="0.3">
      <c r="A18" s="73"/>
      <c r="B18" s="74"/>
      <c r="C18" s="74"/>
      <c r="D18" s="74"/>
      <c r="E18" s="74"/>
      <c r="F18" s="74"/>
      <c r="G18" s="74"/>
      <c r="H18" s="75"/>
      <c r="I18" s="75"/>
      <c r="J18" s="76"/>
      <c r="K18" s="77"/>
    </row>
    <row r="19" spans="1:13" ht="15.75" customHeight="1" thickBot="1" x14ac:dyDescent="0.35">
      <c r="A19" s="331" t="s">
        <v>40</v>
      </c>
      <c r="B19" s="369"/>
      <c r="C19" s="369"/>
      <c r="D19" s="7"/>
      <c r="E19" s="7"/>
      <c r="F19" s="7"/>
      <c r="G19" s="7"/>
      <c r="H19" s="27"/>
      <c r="I19" s="27"/>
      <c r="J19" s="28"/>
      <c r="K19" s="29"/>
    </row>
    <row r="20" spans="1:13" ht="15.75" customHeight="1" thickBot="1" x14ac:dyDescent="0.35">
      <c r="A20" s="339" t="s">
        <v>0</v>
      </c>
      <c r="B20" s="354" t="s">
        <v>33</v>
      </c>
      <c r="C20" s="355"/>
      <c r="D20" s="336" t="s">
        <v>1</v>
      </c>
      <c r="E20" s="336" t="s">
        <v>14</v>
      </c>
      <c r="F20" s="336" t="s">
        <v>21</v>
      </c>
      <c r="G20" s="339" t="s">
        <v>2</v>
      </c>
      <c r="H20" s="345" t="s">
        <v>6</v>
      </c>
      <c r="I20" s="346"/>
      <c r="J20" s="323" t="s">
        <v>17</v>
      </c>
      <c r="K20" s="323" t="s">
        <v>18</v>
      </c>
      <c r="L20" s="323" t="s">
        <v>180</v>
      </c>
      <c r="M20" s="323" t="s">
        <v>181</v>
      </c>
    </row>
    <row r="21" spans="1:13" ht="15.75" customHeight="1" x14ac:dyDescent="0.3">
      <c r="A21" s="343"/>
      <c r="B21" s="339" t="s">
        <v>3</v>
      </c>
      <c r="C21" s="339" t="s">
        <v>4</v>
      </c>
      <c r="D21" s="337"/>
      <c r="E21" s="337"/>
      <c r="F21" s="337"/>
      <c r="G21" s="340"/>
      <c r="H21" s="349" t="s">
        <v>5</v>
      </c>
      <c r="I21" s="351" t="s">
        <v>48</v>
      </c>
      <c r="J21" s="347"/>
      <c r="K21" s="324"/>
      <c r="L21" s="347"/>
      <c r="M21" s="324"/>
    </row>
    <row r="22" spans="1:13" ht="22.5" customHeight="1" thickBot="1" x14ac:dyDescent="0.35">
      <c r="A22" s="344"/>
      <c r="B22" s="344"/>
      <c r="C22" s="344"/>
      <c r="D22" s="338"/>
      <c r="E22" s="338"/>
      <c r="F22" s="338"/>
      <c r="G22" s="341"/>
      <c r="H22" s="350"/>
      <c r="I22" s="352"/>
      <c r="J22" s="348"/>
      <c r="K22" s="325"/>
      <c r="L22" s="348"/>
      <c r="M22" s="325"/>
    </row>
    <row r="23" spans="1:13" ht="21.75" customHeight="1" thickBot="1" x14ac:dyDescent="0.35">
      <c r="A23" s="12"/>
      <c r="B23" s="41"/>
      <c r="C23" s="52"/>
      <c r="D23" s="51"/>
      <c r="E23" s="51"/>
      <c r="F23" s="51"/>
      <c r="G23" s="51"/>
      <c r="H23" s="24"/>
      <c r="I23" s="24"/>
      <c r="J23" s="45"/>
      <c r="K23" s="45"/>
      <c r="L23" s="45"/>
      <c r="M23" s="45"/>
    </row>
    <row r="24" spans="1:13" ht="20.25" customHeight="1" thickBot="1" x14ac:dyDescent="0.35">
      <c r="A24" s="11"/>
      <c r="B24" s="41"/>
      <c r="C24" s="52"/>
      <c r="D24" s="51"/>
      <c r="E24" s="51"/>
      <c r="F24" s="51"/>
      <c r="G24" s="51"/>
      <c r="H24" s="24"/>
      <c r="I24" s="24"/>
      <c r="J24" s="45"/>
      <c r="K24" s="45"/>
      <c r="L24" s="45"/>
      <c r="M24" s="45"/>
    </row>
    <row r="25" spans="1:13" ht="15.75" customHeight="1" thickBot="1" x14ac:dyDescent="0.35">
      <c r="A25" s="11"/>
      <c r="B25" s="41"/>
      <c r="C25" s="52"/>
      <c r="D25" s="51"/>
      <c r="E25" s="250"/>
      <c r="F25" s="11"/>
      <c r="G25" s="250"/>
      <c r="H25" s="13"/>
      <c r="I25" s="13"/>
      <c r="J25" s="46"/>
      <c r="K25" s="46"/>
      <c r="L25" s="45"/>
      <c r="M25" s="45"/>
    </row>
    <row r="26" spans="1:13" ht="15.75" customHeight="1" thickBot="1" x14ac:dyDescent="0.35">
      <c r="A26" s="254">
        <f>SUM(A23:A25)</f>
        <v>0</v>
      </c>
      <c r="B26" s="332" t="s">
        <v>9</v>
      </c>
      <c r="C26" s="333"/>
      <c r="D26" s="333"/>
      <c r="E26" s="334"/>
      <c r="F26" s="251">
        <f>SUM(F23:F25)</f>
        <v>0</v>
      </c>
      <c r="G26" s="248"/>
      <c r="H26" s="251">
        <f t="shared" ref="H26:M26" si="1">SUM(H23:H25)</f>
        <v>0</v>
      </c>
      <c r="I26" s="251">
        <f t="shared" si="1"/>
        <v>0</v>
      </c>
      <c r="J26" s="253">
        <f t="shared" si="1"/>
        <v>0</v>
      </c>
      <c r="K26" s="253">
        <f t="shared" si="1"/>
        <v>0</v>
      </c>
      <c r="L26" s="253">
        <f t="shared" si="1"/>
        <v>0</v>
      </c>
      <c r="M26" s="253">
        <f t="shared" si="1"/>
        <v>0</v>
      </c>
    </row>
    <row r="27" spans="1:13" ht="15.75" customHeight="1" thickBot="1" x14ac:dyDescent="0.35">
      <c r="A27" s="356" t="s">
        <v>8</v>
      </c>
      <c r="B27" s="357"/>
      <c r="C27" s="357"/>
      <c r="D27" s="357"/>
      <c r="E27" s="357"/>
      <c r="F27" s="357"/>
      <c r="G27" s="358"/>
      <c r="H27" s="37"/>
      <c r="I27" s="37"/>
      <c r="J27" s="253" t="s">
        <v>11</v>
      </c>
      <c r="K27" s="247">
        <f>+K26*1.1</f>
        <v>0</v>
      </c>
      <c r="L27" s="247"/>
      <c r="M27" s="247"/>
    </row>
    <row r="28" spans="1:13" ht="15" thickBot="1" x14ac:dyDescent="0.35">
      <c r="A28" s="332" t="s">
        <v>24</v>
      </c>
      <c r="B28" s="359"/>
      <c r="C28" s="359"/>
      <c r="D28" s="359"/>
      <c r="E28" s="359"/>
      <c r="F28" s="359"/>
      <c r="G28" s="360"/>
      <c r="H28" s="40"/>
      <c r="I28" s="40"/>
      <c r="J28" s="362">
        <f>+J26+K27+L26+M26</f>
        <v>0</v>
      </c>
      <c r="K28" s="363"/>
      <c r="L28" s="363"/>
      <c r="M28" s="364"/>
    </row>
  </sheetData>
  <mergeCells count="43">
    <mergeCell ref="L7:L9"/>
    <mergeCell ref="M7:M9"/>
    <mergeCell ref="B13:E13"/>
    <mergeCell ref="A15:G15"/>
    <mergeCell ref="J15:M15"/>
    <mergeCell ref="A14:G14"/>
    <mergeCell ref="G7:G9"/>
    <mergeCell ref="H7:I7"/>
    <mergeCell ref="J7:J9"/>
    <mergeCell ref="K7:K9"/>
    <mergeCell ref="B8:B9"/>
    <mergeCell ref="C8:C9"/>
    <mergeCell ref="H8:H9"/>
    <mergeCell ref="I8:I9"/>
    <mergeCell ref="L20:L22"/>
    <mergeCell ref="M20:M22"/>
    <mergeCell ref="B26:E26"/>
    <mergeCell ref="A28:G28"/>
    <mergeCell ref="J28:M28"/>
    <mergeCell ref="A27:G27"/>
    <mergeCell ref="J20:J22"/>
    <mergeCell ref="K20:K22"/>
    <mergeCell ref="B21:B22"/>
    <mergeCell ref="C21:C22"/>
    <mergeCell ref="H21:H22"/>
    <mergeCell ref="I21:I22"/>
    <mergeCell ref="F20:F22"/>
    <mergeCell ref="G20:G22"/>
    <mergeCell ref="H20:I20"/>
    <mergeCell ref="A19:C19"/>
    <mergeCell ref="A20:A22"/>
    <mergeCell ref="B20:C20"/>
    <mergeCell ref="D20:D22"/>
    <mergeCell ref="E20:E22"/>
    <mergeCell ref="A1:K1"/>
    <mergeCell ref="A2:K2"/>
    <mergeCell ref="A4:K4"/>
    <mergeCell ref="A6:C6"/>
    <mergeCell ref="A7:A9"/>
    <mergeCell ref="B7:C7"/>
    <mergeCell ref="D7:D9"/>
    <mergeCell ref="E7:E9"/>
    <mergeCell ref="F7:F9"/>
  </mergeCells>
  <phoneticPr fontId="36" type="noConversion"/>
  <pageMargins left="0.70866141732283505" right="0.70866141732283505" top="0.74803149606299202" bottom="0.74803149606299202" header="0.31496062992126" footer="0.31496062992126"/>
  <pageSetup scale="55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15</vt:i4>
      </vt:variant>
    </vt:vector>
  </HeadingPairs>
  <TitlesOfParts>
    <vt:vector size="28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DEPARTAMENTO</vt:lpstr>
      <vt:lpstr>ENERO!Área_de_impresión</vt:lpstr>
      <vt:lpstr>JULIO!Área_de_impresión</vt:lpstr>
      <vt:lpstr>JUNIO!Área_de_impresión</vt:lpstr>
      <vt:lpstr>NOVIEMBRE!Área_de_impresión</vt:lpstr>
      <vt:lpstr>OCTUBRE!Área_de_impresión</vt:lpstr>
      <vt:lpstr>ABRIL!Títulos_a_imprimir</vt:lpstr>
      <vt:lpstr>AGOSTO!Títulos_a_imprimir</vt:lpstr>
      <vt:lpstr>ENERO!Títulos_a_imprimir</vt:lpstr>
      <vt:lpstr>FEBRERO!Títulos_a_imprimir</vt:lpstr>
      <vt:lpstr>JULIO!Títulos_a_imprimir</vt:lpstr>
      <vt:lpstr>JUNIO!Títulos_a_imprimir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Ing Alejandro Gomez</cp:lastModifiedBy>
  <cp:lastPrinted>2020-03-17T15:21:14Z</cp:lastPrinted>
  <dcterms:created xsi:type="dcterms:W3CDTF">2015-11-30T18:04:44Z</dcterms:created>
  <dcterms:modified xsi:type="dcterms:W3CDTF">2020-03-26T13:48:15Z</dcterms:modified>
</cp:coreProperties>
</file>