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EJECUCIÓN CAPACITACIÓN\"/>
    </mc:Choice>
  </mc:AlternateContent>
  <xr:revisionPtr revIDLastSave="0" documentId="13_ncr:1_{BAD5C6AE-F8D3-49A1-82DE-E046A4BFA401}" xr6:coauthVersionLast="43" xr6:coauthVersionMax="43" xr10:uidLastSave="{00000000-0000-0000-0000-000000000000}"/>
  <bookViews>
    <workbookView xWindow="390" yWindow="390" windowWidth="18690" windowHeight="14205" tabRatio="855" activeTab="4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</sheets>
  <definedNames>
    <definedName name="_xlnm.Print_Area" localSheetId="0">ENERO!$A$1:$K$58</definedName>
    <definedName name="_xlnm.Print_Titles" localSheetId="3">ABRIL!$1:$4</definedName>
    <definedName name="_xlnm.Print_Titles" localSheetId="0">ENERO!$1:$4</definedName>
    <definedName name="_xlnm.Print_Titles" localSheetId="4">MAYO!$1:$6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1" i="17" l="1"/>
  <c r="C72" i="17"/>
  <c r="A16" i="17" l="1"/>
  <c r="K16" i="17"/>
  <c r="J16" i="17"/>
  <c r="I16" i="17"/>
  <c r="H16" i="17"/>
  <c r="F16" i="17"/>
  <c r="K64" i="17" l="1"/>
  <c r="K65" i="17" s="1"/>
  <c r="J64" i="17"/>
  <c r="I64" i="17"/>
  <c r="H64" i="17"/>
  <c r="F64" i="17"/>
  <c r="A64" i="17"/>
  <c r="J66" i="17" l="1"/>
  <c r="K55" i="17" l="1"/>
  <c r="K56" i="17" s="1"/>
  <c r="J55" i="17"/>
  <c r="I55" i="17"/>
  <c r="H55" i="17"/>
  <c r="F55" i="17"/>
  <c r="A55" i="17"/>
  <c r="F35" i="17"/>
  <c r="K45" i="17"/>
  <c r="K46" i="17" s="1"/>
  <c r="J45" i="17"/>
  <c r="I45" i="17"/>
  <c r="H45" i="17"/>
  <c r="A45" i="17"/>
  <c r="F45" i="17"/>
  <c r="K35" i="17"/>
  <c r="K36" i="17" s="1"/>
  <c r="J35" i="17"/>
  <c r="I35" i="17"/>
  <c r="H35" i="17"/>
  <c r="A35" i="17"/>
  <c r="J57" i="17" l="1"/>
  <c r="J47" i="17"/>
  <c r="J37" i="17"/>
  <c r="K26" i="17" l="1"/>
  <c r="K27" i="17" s="1"/>
  <c r="J26" i="17"/>
  <c r="H72" i="17" s="1"/>
  <c r="I26" i="17"/>
  <c r="C73" i="17" s="1"/>
  <c r="E79" i="17" s="1"/>
  <c r="H26" i="17"/>
  <c r="E78" i="17" s="1"/>
  <c r="F26" i="17"/>
  <c r="A26" i="17"/>
  <c r="J28" i="17" l="1"/>
  <c r="K17" i="17"/>
  <c r="H73" i="17" s="1"/>
  <c r="C75" i="17"/>
  <c r="H75" i="17" l="1"/>
  <c r="J18" i="17"/>
  <c r="A44" i="16"/>
  <c r="K44" i="16"/>
  <c r="J44" i="16"/>
  <c r="I44" i="16"/>
  <c r="H44" i="16"/>
  <c r="C64" i="16" l="1"/>
  <c r="C55" i="16"/>
  <c r="E65" i="16" s="1"/>
  <c r="C54" i="16"/>
  <c r="E64" i="16" s="1"/>
  <c r="K45" i="16"/>
  <c r="F44" i="16"/>
  <c r="J46" i="16" l="1"/>
  <c r="C57" i="16"/>
  <c r="K34" i="16" l="1"/>
  <c r="K35" i="16" s="1"/>
  <c r="J34" i="16"/>
  <c r="I34" i="16"/>
  <c r="H34" i="16"/>
  <c r="F34" i="16"/>
  <c r="A34" i="16"/>
  <c r="J36" i="16" l="1"/>
  <c r="K13" i="16"/>
  <c r="J13" i="16"/>
  <c r="H54" i="16" s="1"/>
  <c r="I13" i="16"/>
  <c r="H13" i="16"/>
  <c r="F13" i="16"/>
  <c r="A13" i="16"/>
  <c r="J26" i="1" l="1"/>
  <c r="K23" i="16"/>
  <c r="J23" i="16"/>
  <c r="I23" i="16"/>
  <c r="H23" i="16"/>
  <c r="A23" i="16"/>
  <c r="F23" i="16"/>
  <c r="C53" i="16" s="1"/>
  <c r="K24" i="16" l="1"/>
  <c r="J25" i="16" s="1"/>
  <c r="K14" i="16" l="1"/>
  <c r="J15" i="16" l="1"/>
  <c r="H55" i="16"/>
  <c r="H57" i="16" s="1"/>
  <c r="K11" i="15"/>
  <c r="K12" i="15" s="1"/>
  <c r="H17" i="15" s="1"/>
  <c r="J11" i="15"/>
  <c r="H16" i="15" s="1"/>
  <c r="I11" i="15"/>
  <c r="H11" i="15"/>
  <c r="F11" i="15"/>
  <c r="A11" i="15"/>
  <c r="H20" i="15" l="1"/>
  <c r="C22" i="15"/>
  <c r="J12" i="15"/>
  <c r="J13" i="15" s="1"/>
  <c r="M14" i="1"/>
  <c r="M12" i="1"/>
  <c r="G32" i="1"/>
  <c r="J15" i="1"/>
  <c r="J13" i="1"/>
  <c r="K13" i="1"/>
  <c r="I13" i="1" l="1"/>
  <c r="H13" i="1"/>
  <c r="K24" i="1" l="1"/>
  <c r="J24" i="1"/>
  <c r="I24" i="1"/>
  <c r="H24" i="1"/>
  <c r="F24" i="1"/>
  <c r="F13" i="1"/>
  <c r="A24" i="1" l="1"/>
  <c r="A13" i="1"/>
  <c r="K25" i="1" l="1"/>
  <c r="C36" i="1"/>
  <c r="C37" i="1"/>
  <c r="K14" i="1"/>
  <c r="G33" i="1" l="1"/>
  <c r="C38" i="1"/>
  <c r="C39" i="1" s="1"/>
  <c r="L33" i="1"/>
  <c r="G37" i="1" l="1"/>
</calcChain>
</file>

<file path=xl/sharedStrings.xml><?xml version="1.0" encoding="utf-8"?>
<sst xmlns="http://schemas.openxmlformats.org/spreadsheetml/2006/main" count="428" uniqueCount="137">
  <si>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</si>
  <si>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</si>
  <si>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</si>
  <si>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</si>
  <si>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</si>
  <si>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</si>
  <si>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</si>
  <si>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</si>
  <si>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</si>
  <si>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</si>
  <si>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</si>
  <si>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</si>
  <si>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</si>
  <si>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</si>
  <si>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</si>
  <si>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</si>
  <si>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</si>
  <si>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</si>
  <si>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</si>
  <si>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</si>
  <si>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</si>
  <si>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</si>
  <si>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</si>
  <si>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Conferencias:</t>
  </si>
  <si>
    <t>Horas:</t>
  </si>
  <si>
    <t>Costo Total</t>
  </si>
  <si>
    <t>CANT. HORAS</t>
  </si>
  <si>
    <t>Productores</t>
  </si>
  <si>
    <t xml:space="preserve">                       GRÁFICOS</t>
  </si>
  <si>
    <t xml:space="preserve">TOTAL </t>
  </si>
  <si>
    <t>EJECUCIÓN  DE CAPACITACIÓN AGROPECUARIA  ENERO  2019</t>
  </si>
  <si>
    <t>Costo Logístico erogado:</t>
  </si>
  <si>
    <t>Costo Facilitadores erogado:</t>
  </si>
  <si>
    <t>EJECUCIÓN  DE CAPACITACIÓN AGROPECUARIA  FEBRERO  2019</t>
  </si>
  <si>
    <t>EJECUCIÓN  DE CAPACITACIÓN AGROPECUARIA  MARZO  2019</t>
  </si>
  <si>
    <t>EJECUCIÓN  DE CAPACITACIÓN AGROPECUARIA  ABRIL  2019</t>
  </si>
  <si>
    <t>EJECUCIÓN  DE CAPACITACIÓN AGROPECUARIA  MAYO  2019</t>
  </si>
  <si>
    <t>EJECUCIÓN  DE CAPACITACIÓN AGROPECUARIA  JUNIO  2019</t>
  </si>
  <si>
    <t>Transferencia de Tecnologías en Habichuelas</t>
  </si>
  <si>
    <t>José Nova y Marcos Justo</t>
  </si>
  <si>
    <t xml:space="preserve"> 14 y 15 de Enero</t>
  </si>
  <si>
    <t>San Francisco de Macorís</t>
  </si>
  <si>
    <t>La Vega</t>
  </si>
  <si>
    <t>Transferencias</t>
  </si>
  <si>
    <t>César Montero y Bienvenido Carvajal</t>
  </si>
  <si>
    <t xml:space="preserve"> 24 y 25 de Enero</t>
  </si>
  <si>
    <t>San Juan de la Maguana</t>
  </si>
  <si>
    <t>PRODUCCIÓN  ANIMAL</t>
  </si>
  <si>
    <t>ACTIVIDAD</t>
  </si>
  <si>
    <t>Graciela Godoy, Víctor Landa, Julio Nin y Ana Mateo.</t>
  </si>
  <si>
    <t>Víctor Landa, Julio Nin y Ana Mateo.</t>
  </si>
  <si>
    <t xml:space="preserve"> Víctor Landa, Julio Nin y Ana Mateo.</t>
  </si>
  <si>
    <t>Productores beneficiados:</t>
  </si>
  <si>
    <t xml:space="preserve"> 16 y 17 de Enero</t>
  </si>
  <si>
    <t xml:space="preserve">Nota:  En este mes no se realizaron ni capacitaciones ni transferencias. Los encargados de los departamentos tecnicos de la institucion estuvieron coordinando con el Departamento de Extensión y Capacitación del Ministerio de Agricultura la implementacion de estas actividades. 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</si>
  <si>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</si>
  <si>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Marzo 26 al 28</t>
  </si>
  <si>
    <t>Apolinar Perdomo, Neyba.</t>
  </si>
  <si>
    <t>GRÁFICOS</t>
  </si>
  <si>
    <t>Transferencias:</t>
  </si>
  <si>
    <t>DEPARTAMENTO DE PLANIFICACIÓN  Y  DESARROLLO</t>
  </si>
  <si>
    <t>AGRICULTURA COMPETITIVA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</si>
  <si>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PIÑA</t>
    </r>
  </si>
  <si>
    <t>Henry Guerrero y Maldané Cuello</t>
  </si>
  <si>
    <t>3 al 5 de Abril</t>
  </si>
  <si>
    <t>Monte Plata</t>
  </si>
  <si>
    <t>Roberto Guerrero, Eli Marcela Castillo y Pilar Emilio Ramírez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</si>
  <si>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</si>
  <si>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</si>
  <si>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Rosa, Arsenio Santos, Salomón Sosa, Cándida Batista.</t>
  </si>
  <si>
    <t>José Cepeda</t>
  </si>
  <si>
    <t>4 al 6 de Abril</t>
  </si>
  <si>
    <t>Salcedo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</si>
  <si>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</si>
  <si>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Jorge Soto, Olga Peralta, Frank Roque, Daniel Jiménez, Juan Pérez, William Báez, Jocelin Cuevas y Ramón Jiménez</t>
  </si>
  <si>
    <t>8 al 12 de Abril</t>
  </si>
  <si>
    <t>Jarabacoa</t>
  </si>
  <si>
    <t>Total Beneficiarios:</t>
  </si>
  <si>
    <t>23 al 25 de Abril</t>
  </si>
  <si>
    <t>Orlando Rodríguez, José Luís González y Francisco Almánzar</t>
  </si>
  <si>
    <t>PRODUCCIÓN ANIMAL</t>
  </si>
  <si>
    <t>Abril 10 al 12</t>
  </si>
  <si>
    <t>Cándida Batista, Salomón Sosa y Juan Arthur</t>
  </si>
  <si>
    <t>Ramón Hernández y Juan Valdez</t>
  </si>
  <si>
    <t>Abril 24 al 26</t>
  </si>
  <si>
    <t>Dajabón</t>
  </si>
  <si>
    <t>Paraíso, Barahona</t>
  </si>
  <si>
    <t>PRODUCTORES LÍDERES</t>
  </si>
  <si>
    <t>Productores Líderes beneficiados:</t>
  </si>
  <si>
    <t>Cantidad de Horas:</t>
  </si>
  <si>
    <t xml:space="preserve">Marisol Ventura, José Francisco de la Cruz y Orlando Rodríguez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</si>
  <si>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YUCA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</si>
  <si>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PITAHAYA</t>
    </r>
  </si>
  <si>
    <t>El Cercado, San Juan</t>
  </si>
  <si>
    <t xml:space="preserve">Abril 27 al 29 </t>
  </si>
  <si>
    <t>Víctor Payano y Eymi De Jesús</t>
  </si>
  <si>
    <t>Cándida Batista, Salomón Sosa y Jorge Catano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</si>
  <si>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</si>
  <si>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 xml:space="preserve">                 GRÁFICOS</t>
  </si>
  <si>
    <t>CAPACITACIÓN Y DIFUSIÓN DE TECNOLOGÍAS</t>
  </si>
  <si>
    <t xml:space="preserve">Abril 3 al 5  </t>
  </si>
  <si>
    <t>DEPARTAMENTO PLANIFICACIÓN  Y  DESARROLLO</t>
  </si>
  <si>
    <t>Mayo 1 al 3</t>
  </si>
  <si>
    <t>Hato Mayor</t>
  </si>
  <si>
    <t>Mayo 8 al 10</t>
  </si>
  <si>
    <t>Higüey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</si>
  <si>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 xml:space="preserve">PITAHAYA </t>
    </r>
  </si>
  <si>
    <t>Juan Arthur, Luís Matos y Rafael Chávez</t>
  </si>
  <si>
    <t>Cumayasa, San Pedro de Macorís</t>
  </si>
  <si>
    <t>Ramón Jiménez, Eduardo López, Vinicio Escarramán y José Hernández</t>
  </si>
  <si>
    <t xml:space="preserve">Mayo 17 al 19 </t>
  </si>
  <si>
    <t>Mayo 22 al 24</t>
  </si>
  <si>
    <t>Rafael Chávez, Luís Matos, Andrés Peralta</t>
  </si>
  <si>
    <t>Santiago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</si>
  <si>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PITAHAYA</t>
    </r>
  </si>
  <si>
    <t>Mayo 23 y 24</t>
  </si>
  <si>
    <t>Orlando Rodríguez, José Luís Gonzales</t>
  </si>
  <si>
    <t>Victor Payano y Eymi De Jesus</t>
  </si>
  <si>
    <t xml:space="preserve">Mayo 8 al  10 </t>
  </si>
  <si>
    <t>Bohechío, San Juan</t>
  </si>
  <si>
    <t>Mella, Independencia</t>
  </si>
  <si>
    <r>
      <t>Transferencia Tecnológica y Asistencia Técnica para la innovación en el cultivo de</t>
    </r>
    <r>
      <rPr>
        <b/>
        <sz val="11"/>
        <rFont val="Cambria"/>
        <family val="1"/>
      </rPr>
      <t xml:space="preserve"> PITAHAYA</t>
    </r>
  </si>
  <si>
    <t>Neyba, Bahoruco</t>
  </si>
  <si>
    <r>
      <t xml:space="preserve">Transferencia Tecnológica y Asistencia Técnica para la innovación en el cultivo de </t>
    </r>
    <r>
      <rPr>
        <b/>
        <sz val="11"/>
        <rFont val="Cambria"/>
        <family val="1"/>
      </rPr>
      <t>AGUACATE</t>
    </r>
  </si>
  <si>
    <r>
      <t xml:space="preserve">Transferencia Tecnológica y Asistencia Técnica para la innovación en </t>
    </r>
    <r>
      <rPr>
        <b/>
        <sz val="11"/>
        <rFont val="Cambria"/>
        <family val="1"/>
        <scheme val="major"/>
      </rPr>
      <t xml:space="preserve">VEGETALES ORIENTALES  </t>
    </r>
  </si>
  <si>
    <t>Charla "Hacia Modelos de Agricultura de Precisión Apropiados a República Dominicana"</t>
  </si>
  <si>
    <t>Juan Chávez</t>
  </si>
  <si>
    <t>Instituto Agrario Dominicano, Santo Domingo</t>
  </si>
  <si>
    <t xml:space="preserve"> Mayo 28</t>
  </si>
  <si>
    <t xml:space="preserve"> ---</t>
  </si>
  <si>
    <t>Charlas:</t>
  </si>
  <si>
    <t>Charlas</t>
  </si>
  <si>
    <t>Mayo 29 al 31</t>
  </si>
  <si>
    <t>Alejandro Núñez,  Nelsida Martínez, Domingo Francisco</t>
  </si>
  <si>
    <t>El Botado, El Seibo</t>
  </si>
  <si>
    <t>Productores Líderes</t>
  </si>
  <si>
    <t xml:space="preserve">                                                       GRÁFICOS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</si>
</sst>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3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b/>
      <sz val="14"/>
      <color rgb="FF333333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92">
    <xf numFmtId="0" fontId="0" fillId="0" borderId="0" xfId="0"/>
    <xf numFmtId="0" fontId="4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17" fontId="26" fillId="2" borderId="4" xfId="0" applyNumberFormat="1" applyFont="1" applyFill="1" applyBorder="1" applyAlignment="1">
      <alignment horizontal="center" vertical="center" wrapText="1"/>
    </xf>
    <xf numFmtId="17" fontId="26" fillId="2" borderId="3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5" fontId="26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26" fillId="0" borderId="4" xfId="0" applyFont="1" applyBorder="1" applyAlignment="1">
      <alignment horizontal="center" vertical="center"/>
    </xf>
    <xf numFmtId="4" fontId="26" fillId="0" borderId="4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4" fontId="29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17" fontId="29" fillId="2" borderId="4" xfId="0" applyNumberFormat="1" applyFont="1" applyFill="1" applyBorder="1" applyAlignment="1">
      <alignment horizontal="center" vertical="center" wrapText="1"/>
    </xf>
    <xf numFmtId="0" fontId="29" fillId="2" borderId="17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9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4" fontId="26" fillId="0" borderId="4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" fontId="29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/>
    </xf>
    <xf numFmtId="0" fontId="25" fillId="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ENERO!$B$44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A1-49ED-9160-C4EFF5CD48A9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1-49ED-9160-C4EFF5CD48A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ENERO!$C$44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9ED-9160-C4EFF5CD48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ENERO!$D$44</c:f>
              <c:strCache>
                <c:ptCount val="1"/>
                <c:pt idx="0">
                  <c:v>Técnicos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1B9-4E26-B958-D182297745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Técnicos</c:v>
              </c:pt>
            </c:strLit>
          </c:cat>
          <c:val>
            <c:numRef>
              <c:f>ENERO!$E$44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6DA-A993-FBEECBD1A9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MARZO!$B$26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3E-4EEE-8F3A-9FEDD07A76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989-BE9C-299B3E0FFE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E7-450E-A718-F27D4BD047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E7-450E-A718-F27D4BD0473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MARZO!$D$26:$D$27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MARZO!$E$26:$E$27</c:f>
              <c:numCache>
                <c:formatCode>General</c:formatCode>
                <c:ptCount val="2"/>
                <c:pt idx="0">
                  <c:v>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F-4830-BAC0-7A525DBE5A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ABRIL!$B$64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5C7-4B1A-9ADC-2DB3ED9CE834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ABRIL!$C$64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A-47CA-980B-D9058D7A54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2EF-4E28-85EC-69DA11FB00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72EF-4E28-85EC-69DA11FB007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ABRIL!$D$64:$D$65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ABRIL!$E$64:$E$65</c:f>
              <c:numCache>
                <c:formatCode>General</c:formatCode>
                <c:ptCount val="2"/>
                <c:pt idx="0">
                  <c:v>124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E-4F19-81F7-DEE527A44B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ACTIVIDADES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0D5-49C2-B5E0-BBED6B0BFF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0D5-49C2-B5E0-BBED6B0BFFA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MAYO!$B$78:$B$79</c:f>
              <c:strCache>
                <c:ptCount val="2"/>
                <c:pt idx="0">
                  <c:v>Transferencias</c:v>
                </c:pt>
                <c:pt idx="1">
                  <c:v>Charlas</c:v>
                </c:pt>
              </c:strCache>
            </c:strRef>
          </c:cat>
          <c:val>
            <c:numRef>
              <c:f>MAYO!$C$78:$C$79</c:f>
              <c:numCache>
                <c:formatCode>General</c:formatCode>
                <c:ptCount val="2"/>
                <c:pt idx="0">
                  <c:v>9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C-475F-82EF-0F0C8C1F1FF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7D7-4BA7-A01D-2C6F98E844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7D7-4BA7-A01D-2C6F98E844E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MAYO!$D$78:$D$79</c:f>
              <c:strCache>
                <c:ptCount val="2"/>
                <c:pt idx="0">
                  <c:v>Técnicos</c:v>
                </c:pt>
                <c:pt idx="1">
                  <c:v>Productores Líderes</c:v>
                </c:pt>
              </c:strCache>
            </c:strRef>
          </c:cat>
          <c:val>
            <c:numRef>
              <c:f>MAYO!$E$78:$E$79</c:f>
              <c:numCache>
                <c:formatCode>General</c:formatCode>
                <c:ptCount val="2"/>
                <c:pt idx="0">
                  <c:v>131</c:v>
                </c:pt>
                <c:pt idx="1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87-4223-8CF1-DDFC9D854AA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9526</xdr:colOff>
      <xdr:row>47</xdr:row>
      <xdr:rowOff>66675</xdr:rowOff>
    </xdr:from>
    <xdr:to>
      <xdr:col>2</xdr:col>
      <xdr:colOff>1571626</xdr:colOff>
      <xdr:row>57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BF4791-821D-4E36-BD79-2025AF594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47</xdr:row>
      <xdr:rowOff>76200</xdr:rowOff>
    </xdr:from>
    <xdr:to>
      <xdr:col>6</xdr:col>
      <xdr:colOff>1133475</xdr:colOff>
      <xdr:row>57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749969-7C67-40AE-9C51-C6A12052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27</xdr:row>
      <xdr:rowOff>161924</xdr:rowOff>
    </xdr:from>
    <xdr:to>
      <xdr:col>2</xdr:col>
      <xdr:colOff>1352551</xdr:colOff>
      <xdr:row>36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1E56BB-6563-4737-96CF-CD41CDA6A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27</xdr:row>
      <xdr:rowOff>180975</xdr:rowOff>
    </xdr:from>
    <xdr:to>
      <xdr:col>7</xdr:col>
      <xdr:colOff>123825</xdr:colOff>
      <xdr:row>36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C0FF5E-67D2-4C81-A101-179204AED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1019175</xdr:colOff>
      <xdr:row>4</xdr:row>
      <xdr:rowOff>152400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2C1A3D1F-1C20-4D0E-89E8-D69CA9B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3525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95250</xdr:rowOff>
    </xdr:from>
    <xdr:to>
      <xdr:col>2</xdr:col>
      <xdr:colOff>1362075</xdr:colOff>
      <xdr:row>76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4AF792-197F-45D4-8015-1315B902D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66</xdr:row>
      <xdr:rowOff>123825</xdr:rowOff>
    </xdr:from>
    <xdr:to>
      <xdr:col>7</xdr:col>
      <xdr:colOff>123825</xdr:colOff>
      <xdr:row>76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86EACB-9709-4739-B8A2-A4C8D430C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649FD115-099A-4239-B80E-510C27F8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57151</xdr:colOff>
      <xdr:row>79</xdr:row>
      <xdr:rowOff>152399</xdr:rowOff>
    </xdr:from>
    <xdr:to>
      <xdr:col>3</xdr:col>
      <xdr:colOff>371476</xdr:colOff>
      <xdr:row>89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5036C68-DCC9-41A5-8B80-E4C10663D9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742951</xdr:colOff>
      <xdr:row>79</xdr:row>
      <xdr:rowOff>161925</xdr:rowOff>
    </xdr:from>
    <xdr:to>
      <xdr:col>8</xdr:col>
      <xdr:colOff>85726</xdr:colOff>
      <xdr:row>89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DE3836B-19BC-44F2-AFAF-A1678DC4BF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opLeftCell="A16" zoomScaleNormal="100" workbookViewId="0">
      <selection activeCell="E11" sqref="E11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139" t="s">
        <v>11</v>
      </c>
      <c r="B1" s="139"/>
      <c r="C1" s="139"/>
      <c r="D1" s="139"/>
      <c r="E1" s="139"/>
      <c r="F1" s="139"/>
      <c r="G1" s="139"/>
      <c r="H1" s="139"/>
      <c r="I1" s="139"/>
    </row>
    <row r="2" spans="1:17" ht="15" customHeight="1" x14ac:dyDescent="0.25">
      <c r="A2" s="139" t="s">
        <v>60</v>
      </c>
      <c r="B2" s="139"/>
      <c r="C2" s="139"/>
      <c r="D2" s="139"/>
      <c r="E2" s="139"/>
      <c r="F2" s="139"/>
      <c r="G2" s="139"/>
      <c r="H2" s="139"/>
      <c r="I2" s="139"/>
    </row>
    <row r="3" spans="1:17" ht="15" customHeight="1" x14ac:dyDescent="0.25"/>
    <row r="4" spans="1:17" ht="16.5" x14ac:dyDescent="0.25">
      <c r="A4" s="140" t="s">
        <v>30</v>
      </c>
      <c r="B4" s="140"/>
      <c r="C4" s="140"/>
      <c r="D4" s="140"/>
      <c r="E4" s="140"/>
      <c r="F4" s="140"/>
      <c r="G4" s="140"/>
      <c r="H4" s="140"/>
      <c r="I4" s="140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7" ht="15" customHeight="1" x14ac:dyDescent="0.25">
      <c r="A6" s="141" t="s">
        <v>19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7" ht="15.75" thickBot="1" x14ac:dyDescent="0.3">
      <c r="A7" s="1"/>
      <c r="B7" s="1"/>
      <c r="C7" s="1"/>
      <c r="D7" s="1"/>
      <c r="E7" s="1"/>
      <c r="F7" s="1"/>
      <c r="G7" s="1"/>
      <c r="H7" s="25"/>
      <c r="I7" s="25"/>
      <c r="J7" s="1"/>
      <c r="K7" s="1"/>
    </row>
    <row r="8" spans="1:17" ht="15.75" customHeight="1" thickBot="1" x14ac:dyDescent="0.3">
      <c r="A8" s="142" t="s">
        <v>0</v>
      </c>
      <c r="B8" s="145" t="s">
        <v>48</v>
      </c>
      <c r="C8" s="146"/>
      <c r="D8" s="147" t="s">
        <v>1</v>
      </c>
      <c r="E8" s="147" t="s">
        <v>17</v>
      </c>
      <c r="F8" s="147" t="s">
        <v>26</v>
      </c>
      <c r="G8" s="142" t="s">
        <v>2</v>
      </c>
      <c r="H8" s="152" t="s">
        <v>6</v>
      </c>
      <c r="I8" s="153"/>
      <c r="J8" s="154" t="s">
        <v>20</v>
      </c>
      <c r="K8" s="154" t="s">
        <v>21</v>
      </c>
    </row>
    <row r="9" spans="1:17" ht="15" customHeight="1" x14ac:dyDescent="0.25">
      <c r="A9" s="143"/>
      <c r="B9" s="142" t="s">
        <v>3</v>
      </c>
      <c r="C9" s="142" t="s">
        <v>4</v>
      </c>
      <c r="D9" s="148"/>
      <c r="E9" s="148"/>
      <c r="F9" s="148"/>
      <c r="G9" s="150"/>
      <c r="H9" s="159" t="s">
        <v>5</v>
      </c>
      <c r="I9" s="161" t="s">
        <v>15</v>
      </c>
      <c r="J9" s="155"/>
      <c r="K9" s="157"/>
    </row>
    <row r="10" spans="1:17" ht="15" customHeight="1" thickBot="1" x14ac:dyDescent="0.3">
      <c r="A10" s="144"/>
      <c r="B10" s="144"/>
      <c r="C10" s="144"/>
      <c r="D10" s="149"/>
      <c r="E10" s="149"/>
      <c r="F10" s="149"/>
      <c r="G10" s="151"/>
      <c r="H10" s="160"/>
      <c r="I10" s="162"/>
      <c r="J10" s="156"/>
      <c r="K10" s="158"/>
    </row>
    <row r="11" spans="1:17" ht="45.75" customHeight="1" thickBot="1" x14ac:dyDescent="0.3">
      <c r="A11" s="13">
        <v>1</v>
      </c>
      <c r="B11" s="44" t="s">
        <v>50</v>
      </c>
      <c r="C11" s="56" t="s">
        <v>38</v>
      </c>
      <c r="D11" s="55" t="s">
        <v>39</v>
      </c>
      <c r="E11" s="55" t="s">
        <v>40</v>
      </c>
      <c r="F11" s="13">
        <v>16</v>
      </c>
      <c r="G11" s="55" t="s">
        <v>41</v>
      </c>
      <c r="H11" s="26">
        <v>32</v>
      </c>
      <c r="I11" s="26">
        <v>0</v>
      </c>
      <c r="J11" s="48">
        <v>34595</v>
      </c>
      <c r="K11" s="48">
        <v>60840</v>
      </c>
      <c r="M11" t="s">
        <v>12</v>
      </c>
    </row>
    <row r="12" spans="1:17" ht="45.75" customHeight="1" thickBot="1" x14ac:dyDescent="0.3">
      <c r="A12" s="12">
        <v>1</v>
      </c>
      <c r="B12" s="44" t="s">
        <v>51</v>
      </c>
      <c r="C12" s="22" t="s">
        <v>38</v>
      </c>
      <c r="D12" s="23" t="s">
        <v>39</v>
      </c>
      <c r="E12" s="23" t="s">
        <v>53</v>
      </c>
      <c r="F12" s="12">
        <v>16</v>
      </c>
      <c r="G12" s="23" t="s">
        <v>42</v>
      </c>
      <c r="H12" s="14">
        <v>30</v>
      </c>
      <c r="I12" s="14">
        <v>0</v>
      </c>
      <c r="J12" s="49">
        <v>51920</v>
      </c>
      <c r="K12" s="49">
        <v>60840</v>
      </c>
      <c r="M12">
        <f>+K13*1.1</f>
        <v>133848</v>
      </c>
    </row>
    <row r="13" spans="1:17" ht="15.75" customHeight="1" thickBot="1" x14ac:dyDescent="0.3">
      <c r="A13" s="52">
        <f>SUM(A11:A12)</f>
        <v>2</v>
      </c>
      <c r="B13" s="166" t="s">
        <v>10</v>
      </c>
      <c r="C13" s="172"/>
      <c r="D13" s="172"/>
      <c r="E13" s="173"/>
      <c r="F13" s="22">
        <f>SUM(F11:F12)</f>
        <v>32</v>
      </c>
      <c r="G13" s="50"/>
      <c r="H13" s="22">
        <f>SUM(H11:H12)</f>
        <v>62</v>
      </c>
      <c r="I13" s="22">
        <f>SUM(I11:I12)</f>
        <v>0</v>
      </c>
      <c r="J13" s="40">
        <f>SUM(J11:J12)</f>
        <v>86515</v>
      </c>
      <c r="K13" s="40">
        <f>SUM(K11:K12)</f>
        <v>121680</v>
      </c>
      <c r="L13" s="2"/>
      <c r="M13" s="2" t="s">
        <v>12</v>
      </c>
      <c r="N13" s="17"/>
      <c r="O13" s="17"/>
      <c r="P13" s="17"/>
      <c r="Q13" s="17"/>
    </row>
    <row r="14" spans="1:17" ht="15.75" customHeight="1" thickBot="1" x14ac:dyDescent="0.3">
      <c r="A14" s="163" t="s">
        <v>9</v>
      </c>
      <c r="B14" s="164"/>
      <c r="C14" s="164"/>
      <c r="D14" s="164"/>
      <c r="E14" s="164"/>
      <c r="F14" s="164"/>
      <c r="G14" s="165"/>
      <c r="H14" s="39"/>
      <c r="I14" s="39"/>
      <c r="J14" s="40" t="s">
        <v>12</v>
      </c>
      <c r="K14" s="41">
        <f>+K13*1.1</f>
        <v>133848</v>
      </c>
      <c r="M14">
        <f>+K13*0.1</f>
        <v>12168</v>
      </c>
    </row>
    <row r="15" spans="1:17" ht="15.75" customHeight="1" thickBot="1" x14ac:dyDescent="0.3">
      <c r="A15" s="166" t="s">
        <v>29</v>
      </c>
      <c r="B15" s="167"/>
      <c r="C15" s="167"/>
      <c r="D15" s="167"/>
      <c r="E15" s="167"/>
      <c r="F15" s="167"/>
      <c r="G15" s="168"/>
      <c r="H15" s="42"/>
      <c r="I15" s="42"/>
      <c r="J15" s="169">
        <f>+K14+J13</f>
        <v>220363</v>
      </c>
      <c r="K15" s="165"/>
    </row>
    <row r="16" spans="1:17" x14ac:dyDescent="0.25">
      <c r="M16" s="58" t="s">
        <v>12</v>
      </c>
    </row>
    <row r="18" spans="1:11" x14ac:dyDescent="0.25">
      <c r="A18" s="170" t="s">
        <v>47</v>
      </c>
      <c r="B18" s="171"/>
      <c r="C18" s="171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1"/>
      <c r="B19" s="38"/>
      <c r="C19" s="38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142" t="s">
        <v>0</v>
      </c>
      <c r="B20" s="145" t="s">
        <v>48</v>
      </c>
      <c r="C20" s="146"/>
      <c r="D20" s="147" t="s">
        <v>1</v>
      </c>
      <c r="E20" s="147" t="s">
        <v>17</v>
      </c>
      <c r="F20" s="147" t="s">
        <v>26</v>
      </c>
      <c r="G20" s="142" t="s">
        <v>2</v>
      </c>
      <c r="H20" s="152" t="s">
        <v>6</v>
      </c>
      <c r="I20" s="153"/>
      <c r="J20" s="154" t="s">
        <v>20</v>
      </c>
      <c r="K20" s="154" t="s">
        <v>21</v>
      </c>
    </row>
    <row r="21" spans="1:11" x14ac:dyDescent="0.25">
      <c r="A21" s="143"/>
      <c r="B21" s="142" t="s">
        <v>3</v>
      </c>
      <c r="C21" s="142" t="s">
        <v>4</v>
      </c>
      <c r="D21" s="148"/>
      <c r="E21" s="148"/>
      <c r="F21" s="148"/>
      <c r="G21" s="150"/>
      <c r="H21" s="161" t="s">
        <v>5</v>
      </c>
      <c r="I21" s="161" t="s">
        <v>15</v>
      </c>
      <c r="J21" s="155"/>
      <c r="K21" s="157"/>
    </row>
    <row r="22" spans="1:11" ht="15.75" thickBot="1" x14ac:dyDescent="0.3">
      <c r="A22" s="144"/>
      <c r="B22" s="144"/>
      <c r="C22" s="144"/>
      <c r="D22" s="149"/>
      <c r="E22" s="149"/>
      <c r="F22" s="149"/>
      <c r="G22" s="151"/>
      <c r="H22" s="158"/>
      <c r="I22" s="162"/>
      <c r="J22" s="156"/>
      <c r="K22" s="158"/>
    </row>
    <row r="23" spans="1:11" ht="43.5" thickBot="1" x14ac:dyDescent="0.3">
      <c r="A23" s="44">
        <v>1</v>
      </c>
      <c r="B23" s="44" t="s">
        <v>49</v>
      </c>
      <c r="C23" s="22" t="s">
        <v>38</v>
      </c>
      <c r="D23" s="44" t="s">
        <v>44</v>
      </c>
      <c r="E23" s="45" t="s">
        <v>45</v>
      </c>
      <c r="F23" s="44">
        <v>16</v>
      </c>
      <c r="G23" s="44" t="s">
        <v>46</v>
      </c>
      <c r="H23" s="44">
        <v>35</v>
      </c>
      <c r="I23" s="44">
        <v>0</v>
      </c>
      <c r="J23" s="51">
        <v>41592</v>
      </c>
      <c r="K23" s="51">
        <v>92700</v>
      </c>
    </row>
    <row r="24" spans="1:11" ht="15.75" customHeight="1" thickBot="1" x14ac:dyDescent="0.3">
      <c r="A24" s="53">
        <f>SUM(A23:A23)</f>
        <v>1</v>
      </c>
      <c r="B24" s="166" t="s">
        <v>10</v>
      </c>
      <c r="C24" s="172"/>
      <c r="D24" s="172"/>
      <c r="E24" s="173"/>
      <c r="F24" s="22">
        <f>+F23</f>
        <v>16</v>
      </c>
      <c r="G24" s="23"/>
      <c r="H24" s="22">
        <f>+H23</f>
        <v>35</v>
      </c>
      <c r="I24" s="22">
        <f t="shared" ref="I24:K24" si="0">+I23</f>
        <v>0</v>
      </c>
      <c r="J24" s="40">
        <f t="shared" si="0"/>
        <v>41592</v>
      </c>
      <c r="K24" s="40">
        <f t="shared" si="0"/>
        <v>92700</v>
      </c>
    </row>
    <row r="25" spans="1:11" ht="15.75" thickBot="1" x14ac:dyDescent="0.3">
      <c r="A25" s="176" t="s">
        <v>9</v>
      </c>
      <c r="B25" s="177"/>
      <c r="C25" s="177"/>
      <c r="D25" s="177"/>
      <c r="E25" s="177"/>
      <c r="F25" s="177"/>
      <c r="G25" s="177"/>
      <c r="H25" s="39"/>
      <c r="I25" s="27"/>
      <c r="J25" s="40" t="s">
        <v>12</v>
      </c>
      <c r="K25" s="40">
        <f>+K24*1.1</f>
        <v>101970.00000000001</v>
      </c>
    </row>
    <row r="26" spans="1:11" ht="15.75" thickBot="1" x14ac:dyDescent="0.3">
      <c r="A26" s="178" t="s">
        <v>29</v>
      </c>
      <c r="B26" s="179"/>
      <c r="C26" s="179"/>
      <c r="D26" s="179"/>
      <c r="E26" s="179"/>
      <c r="F26" s="179"/>
      <c r="G26" s="179"/>
      <c r="H26" s="28"/>
      <c r="I26" s="28"/>
      <c r="J26" s="169">
        <f>+K25+J24</f>
        <v>143562</v>
      </c>
      <c r="K26" s="165"/>
    </row>
    <row r="27" spans="1:11" x14ac:dyDescent="0.25">
      <c r="A27" s="15"/>
      <c r="B27" s="3"/>
      <c r="C27" s="3"/>
      <c r="D27" s="3"/>
      <c r="E27" s="3"/>
      <c r="F27" s="3"/>
      <c r="G27" s="3"/>
      <c r="H27" s="29"/>
      <c r="I27" s="29"/>
      <c r="J27" s="30"/>
      <c r="K27" s="31"/>
    </row>
    <row r="28" spans="1:11" x14ac:dyDescent="0.25">
      <c r="A28" s="15"/>
      <c r="B28" s="3"/>
      <c r="C28" s="3"/>
      <c r="D28" s="3"/>
      <c r="E28" s="3"/>
      <c r="F28" s="3"/>
      <c r="G28" s="3"/>
      <c r="H28" s="29"/>
      <c r="I28" s="29"/>
      <c r="J28" s="30"/>
      <c r="K28" s="31"/>
    </row>
    <row r="29" spans="1:11" x14ac:dyDescent="0.25">
      <c r="A29" s="7"/>
      <c r="B29" s="8"/>
      <c r="C29" s="8"/>
      <c r="D29" s="8"/>
      <c r="E29" s="8"/>
      <c r="F29" s="8"/>
      <c r="G29" s="8"/>
      <c r="H29" s="32"/>
      <c r="I29" s="33"/>
      <c r="J29" s="34"/>
      <c r="K29" s="35"/>
    </row>
    <row r="30" spans="1:11" x14ac:dyDescent="0.25">
      <c r="B30" s="6"/>
      <c r="D30" s="174" t="s">
        <v>22</v>
      </c>
      <c r="E30" s="174"/>
      <c r="F30" s="174"/>
      <c r="G30" s="174"/>
      <c r="H30" s="174"/>
      <c r="I30" s="36"/>
    </row>
    <row r="31" spans="1:11" x14ac:dyDescent="0.25">
      <c r="B31" s="6"/>
      <c r="D31" s="19"/>
      <c r="E31" s="19"/>
      <c r="F31" s="19"/>
      <c r="G31" s="19"/>
      <c r="H31" s="19"/>
      <c r="I31" s="36"/>
    </row>
    <row r="32" spans="1:11" ht="15" customHeight="1" x14ac:dyDescent="0.25">
      <c r="A32" s="5" t="s">
        <v>13</v>
      </c>
      <c r="B32" s="5"/>
      <c r="C32" s="18">
        <v>0</v>
      </c>
      <c r="E32" s="170" t="s">
        <v>31</v>
      </c>
      <c r="F32" s="170"/>
      <c r="G32" s="4">
        <f>+J13+J24</f>
        <v>128107</v>
      </c>
      <c r="H32" s="36"/>
      <c r="I32" s="36"/>
      <c r="J32" t="s">
        <v>12</v>
      </c>
    </row>
    <row r="33" spans="1:12" ht="15" customHeight="1" x14ac:dyDescent="0.25">
      <c r="A33" s="180" t="s">
        <v>7</v>
      </c>
      <c r="B33" s="180"/>
      <c r="C33" s="18">
        <v>0</v>
      </c>
      <c r="E33" s="54" t="s">
        <v>32</v>
      </c>
      <c r="F33" s="15"/>
      <c r="G33" s="4">
        <f>+K14+K25</f>
        <v>235818</v>
      </c>
      <c r="H33" s="36"/>
      <c r="I33" s="36"/>
      <c r="L33" s="58">
        <f>+J26+174059</f>
        <v>317621</v>
      </c>
    </row>
    <row r="34" spans="1:12" x14ac:dyDescent="0.25">
      <c r="A34" s="5" t="s">
        <v>23</v>
      </c>
      <c r="B34" s="3"/>
      <c r="C34" s="24">
        <v>0</v>
      </c>
      <c r="G34" s="3"/>
      <c r="H34" s="36"/>
      <c r="I34" s="36"/>
    </row>
    <row r="35" spans="1:12" x14ac:dyDescent="0.25">
      <c r="A35" s="180" t="s">
        <v>43</v>
      </c>
      <c r="B35" s="180"/>
      <c r="C35" s="24">
        <v>3</v>
      </c>
      <c r="G35" s="3"/>
      <c r="H35" s="36"/>
      <c r="I35" s="36"/>
    </row>
    <row r="36" spans="1:12" x14ac:dyDescent="0.25">
      <c r="A36" s="5" t="s">
        <v>24</v>
      </c>
      <c r="B36" s="3"/>
      <c r="C36" s="24">
        <f>+F13+F24</f>
        <v>48</v>
      </c>
      <c r="F36" s="16"/>
      <c r="G36" s="3"/>
      <c r="H36" s="36"/>
      <c r="I36" s="36"/>
    </row>
    <row r="37" spans="1:12" x14ac:dyDescent="0.25">
      <c r="A37" s="5" t="s">
        <v>8</v>
      </c>
      <c r="B37" s="5"/>
      <c r="C37" s="37">
        <f>+H13+H24</f>
        <v>97</v>
      </c>
      <c r="E37" s="175" t="s">
        <v>25</v>
      </c>
      <c r="F37" s="175"/>
      <c r="G37" s="10">
        <f>+G33+G32</f>
        <v>363925</v>
      </c>
      <c r="H37" s="36"/>
      <c r="I37" s="36"/>
    </row>
    <row r="38" spans="1:12" ht="15.75" thickBot="1" x14ac:dyDescent="0.3">
      <c r="A38" s="5" t="s">
        <v>52</v>
      </c>
      <c r="B38" s="5"/>
      <c r="C38" s="37">
        <f>+I13+I24</f>
        <v>0</v>
      </c>
      <c r="H38" s="36"/>
      <c r="I38" s="36"/>
    </row>
    <row r="39" spans="1:12" x14ac:dyDescent="0.25">
      <c r="B39" s="11" t="s">
        <v>16</v>
      </c>
      <c r="C39" s="43">
        <f>+C38+C37</f>
        <v>97</v>
      </c>
      <c r="H39" s="36"/>
      <c r="I39" s="36"/>
    </row>
    <row r="42" spans="1:12" x14ac:dyDescent="0.25">
      <c r="C42" s="47" t="s">
        <v>28</v>
      </c>
      <c r="D42" s="46"/>
    </row>
    <row r="44" spans="1:12" x14ac:dyDescent="0.25">
      <c r="B44" s="5" t="s">
        <v>43</v>
      </c>
      <c r="C44" s="57">
        <v>3</v>
      </c>
      <c r="D44" s="5" t="s">
        <v>18</v>
      </c>
      <c r="E44" s="3">
        <v>97</v>
      </c>
    </row>
    <row r="45" spans="1:12" x14ac:dyDescent="0.25">
      <c r="B45" s="5"/>
      <c r="C45" s="9"/>
      <c r="D45" s="5" t="s">
        <v>27</v>
      </c>
      <c r="E45" s="3">
        <v>0</v>
      </c>
    </row>
    <row r="46" spans="1:12" x14ac:dyDescent="0.25">
      <c r="B46" s="5"/>
      <c r="C46" s="9"/>
      <c r="D46" s="5" t="s">
        <v>12</v>
      </c>
      <c r="E46" s="3"/>
    </row>
    <row r="47" spans="1:12" x14ac:dyDescent="0.25">
      <c r="E47" s="3"/>
    </row>
  </sheetData>
  <mergeCells count="44">
    <mergeCell ref="E37:F37"/>
    <mergeCell ref="A25:G25"/>
    <mergeCell ref="A26:G26"/>
    <mergeCell ref="E32:F32"/>
    <mergeCell ref="B24:E24"/>
    <mergeCell ref="A35:B35"/>
    <mergeCell ref="A33:B33"/>
    <mergeCell ref="J26:K26"/>
    <mergeCell ref="D30:H30"/>
    <mergeCell ref="G20:G22"/>
    <mergeCell ref="H20:I20"/>
    <mergeCell ref="J20:J22"/>
    <mergeCell ref="K20:K22"/>
    <mergeCell ref="B21:B22"/>
    <mergeCell ref="C21:C22"/>
    <mergeCell ref="H21:H22"/>
    <mergeCell ref="I21:I22"/>
    <mergeCell ref="A20:A22"/>
    <mergeCell ref="B20:C20"/>
    <mergeCell ref="D20:D22"/>
    <mergeCell ref="E20:E22"/>
    <mergeCell ref="F20:F22"/>
    <mergeCell ref="I9:I10"/>
    <mergeCell ref="A14:G14"/>
    <mergeCell ref="A15:G15"/>
    <mergeCell ref="J15:K15"/>
    <mergeCell ref="A18:C18"/>
    <mergeCell ref="B13:E13"/>
    <mergeCell ref="A1:I1"/>
    <mergeCell ref="A2:I2"/>
    <mergeCell ref="A4:I4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</mergeCells>
  <pageMargins left="0.51181102362204722" right="0.23622047244094491" top="0.43307086614173229" bottom="0.35433070866141736" header="0.31496062992125984" footer="0.31496062992125984"/>
  <pageSetup scale="80" orientation="landscape" r:id="rId1"/>
  <rowBreaks count="1" manualBreakCount="1">
    <brk id="2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"/>
  <sheetViews>
    <sheetView workbookViewId="0">
      <selection activeCell="H19" sqref="H1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139" t="s">
        <v>11</v>
      </c>
      <c r="B1" s="139"/>
      <c r="C1" s="139"/>
      <c r="D1" s="139"/>
      <c r="E1" s="139"/>
      <c r="F1" s="139"/>
      <c r="G1" s="139"/>
      <c r="H1" s="139"/>
      <c r="I1" s="139"/>
    </row>
    <row r="2" spans="1:11" x14ac:dyDescent="0.25">
      <c r="A2" s="139" t="s">
        <v>14</v>
      </c>
      <c r="B2" s="139"/>
      <c r="C2" s="139"/>
      <c r="D2" s="139"/>
      <c r="E2" s="139"/>
      <c r="F2" s="139"/>
      <c r="G2" s="139"/>
      <c r="H2" s="139"/>
      <c r="I2" s="139"/>
    </row>
    <row r="3" spans="1:11" ht="15.75" x14ac:dyDescent="0.25">
      <c r="A3" s="182" t="s">
        <v>33</v>
      </c>
      <c r="B3" s="182"/>
      <c r="C3" s="182"/>
      <c r="D3" s="182"/>
      <c r="E3" s="182"/>
      <c r="F3" s="182"/>
      <c r="G3" s="182"/>
      <c r="H3" s="182"/>
      <c r="I3" s="182"/>
    </row>
    <row r="4" spans="1:11" x14ac:dyDescent="0.25">
      <c r="A4" s="183"/>
      <c r="B4" s="183"/>
      <c r="C4" s="183"/>
      <c r="D4" s="183"/>
      <c r="E4" s="183"/>
      <c r="F4" s="183"/>
      <c r="G4" s="183"/>
      <c r="H4" s="183"/>
      <c r="I4" s="183"/>
    </row>
    <row r="7" spans="1:11" ht="72" customHeight="1" x14ac:dyDescent="0.25">
      <c r="B7" s="181" t="s">
        <v>54</v>
      </c>
      <c r="C7" s="181"/>
      <c r="D7" s="181"/>
      <c r="E7" s="181"/>
      <c r="F7" s="181"/>
      <c r="G7" s="181"/>
      <c r="H7" s="181"/>
      <c r="I7" s="181"/>
      <c r="J7" s="181"/>
      <c r="K7" s="181"/>
    </row>
  </sheetData>
  <mergeCells count="5">
    <mergeCell ref="B7:K7"/>
    <mergeCell ref="A1:I1"/>
    <mergeCell ref="A2:I2"/>
    <mergeCell ref="A3:I3"/>
    <mergeCell ref="A4:I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370-F768-4ECF-9EB7-BA1D6BB36756}">
  <dimension ref="A1:K52"/>
  <sheetViews>
    <sheetView workbookViewId="0">
      <selection activeCell="A2" sqref="A2:I2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139" t="s">
        <v>11</v>
      </c>
      <c r="B1" s="139"/>
      <c r="C1" s="139"/>
      <c r="D1" s="139"/>
      <c r="E1" s="139"/>
      <c r="F1" s="139"/>
      <c r="G1" s="139"/>
      <c r="H1" s="139"/>
      <c r="I1" s="139"/>
    </row>
    <row r="2" spans="1:11" x14ac:dyDescent="0.25">
      <c r="A2" s="139" t="s">
        <v>101</v>
      </c>
      <c r="B2" s="139"/>
      <c r="C2" s="139"/>
      <c r="D2" s="139"/>
      <c r="E2" s="139"/>
      <c r="F2" s="139"/>
      <c r="G2" s="139"/>
      <c r="H2" s="139"/>
      <c r="I2" s="139"/>
    </row>
    <row r="3" spans="1:11" ht="15.75" x14ac:dyDescent="0.25">
      <c r="A3" s="182" t="s">
        <v>34</v>
      </c>
      <c r="B3" s="182"/>
      <c r="C3" s="182"/>
      <c r="D3" s="182"/>
      <c r="E3" s="182"/>
      <c r="F3" s="182"/>
      <c r="G3" s="182"/>
      <c r="H3" s="182"/>
      <c r="I3" s="182"/>
    </row>
    <row r="4" spans="1:11" x14ac:dyDescent="0.25">
      <c r="A4" s="183"/>
      <c r="B4" s="183"/>
      <c r="C4" s="183"/>
      <c r="D4" s="183"/>
      <c r="E4" s="183"/>
      <c r="F4" s="183"/>
      <c r="G4" s="183"/>
      <c r="H4" s="183"/>
      <c r="I4" s="183"/>
    </row>
    <row r="5" spans="1:11" x14ac:dyDescent="0.25">
      <c r="D5" s="8"/>
      <c r="E5" s="8"/>
      <c r="F5" s="8"/>
      <c r="G5" s="8"/>
      <c r="H5" s="29"/>
      <c r="I5" s="29"/>
      <c r="J5" s="30"/>
      <c r="K5" s="31"/>
    </row>
    <row r="6" spans="1:11" ht="15.75" thickBot="1" x14ac:dyDescent="0.3">
      <c r="A6" s="170" t="s">
        <v>47</v>
      </c>
      <c r="B6" s="171"/>
      <c r="C6" s="171"/>
      <c r="D6" s="8"/>
      <c r="E6" s="8"/>
      <c r="F6" s="8"/>
      <c r="G6" s="8"/>
      <c r="H6" s="29"/>
      <c r="I6" s="29"/>
      <c r="J6" s="30"/>
      <c r="K6" s="31"/>
    </row>
    <row r="7" spans="1:11" ht="15.75" thickBot="1" x14ac:dyDescent="0.3">
      <c r="A7" s="142" t="s">
        <v>0</v>
      </c>
      <c r="B7" s="145" t="s">
        <v>48</v>
      </c>
      <c r="C7" s="146"/>
      <c r="D7" s="147" t="s">
        <v>1</v>
      </c>
      <c r="E7" s="147" t="s">
        <v>17</v>
      </c>
      <c r="F7" s="147" t="s">
        <v>26</v>
      </c>
      <c r="G7" s="142" t="s">
        <v>2</v>
      </c>
      <c r="H7" s="152" t="s">
        <v>6</v>
      </c>
      <c r="I7" s="153"/>
      <c r="J7" s="154" t="s">
        <v>20</v>
      </c>
      <c r="K7" s="154" t="s">
        <v>21</v>
      </c>
    </row>
    <row r="8" spans="1:11" x14ac:dyDescent="0.25">
      <c r="A8" s="143"/>
      <c r="B8" s="142" t="s">
        <v>3</v>
      </c>
      <c r="C8" s="142" t="s">
        <v>4</v>
      </c>
      <c r="D8" s="148"/>
      <c r="E8" s="148"/>
      <c r="F8" s="148"/>
      <c r="G8" s="150"/>
      <c r="H8" s="161" t="s">
        <v>5</v>
      </c>
      <c r="I8" s="161" t="s">
        <v>15</v>
      </c>
      <c r="J8" s="155"/>
      <c r="K8" s="157"/>
    </row>
    <row r="9" spans="1:11" ht="15.75" thickBot="1" x14ac:dyDescent="0.3">
      <c r="A9" s="144"/>
      <c r="B9" s="144"/>
      <c r="C9" s="144"/>
      <c r="D9" s="149"/>
      <c r="E9" s="149"/>
      <c r="F9" s="149"/>
      <c r="G9" s="151"/>
      <c r="H9" s="158"/>
      <c r="I9" s="162"/>
      <c r="J9" s="156"/>
      <c r="K9" s="158"/>
    </row>
    <row r="10" spans="1:11" ht="62.25" customHeight="1" thickBot="1" x14ac:dyDescent="0.3">
      <c r="A10" s="44">
        <v>1</v>
      </c>
      <c r="B10" s="44" t="s">
        <v>79</v>
      </c>
      <c r="C10" s="59" t="s">
        <v>55</v>
      </c>
      <c r="D10" s="44" t="s">
        <v>44</v>
      </c>
      <c r="E10" s="45" t="s">
        <v>56</v>
      </c>
      <c r="F10" s="44">
        <v>24</v>
      </c>
      <c r="G10" s="44" t="s">
        <v>57</v>
      </c>
      <c r="H10" s="44">
        <v>3</v>
      </c>
      <c r="I10" s="44">
        <v>28</v>
      </c>
      <c r="J10" s="51">
        <v>51299</v>
      </c>
      <c r="K10" s="51">
        <v>111600</v>
      </c>
    </row>
    <row r="11" spans="1:11" ht="15.75" thickBot="1" x14ac:dyDescent="0.3">
      <c r="A11" s="53">
        <f>SUM(A10:A10)</f>
        <v>1</v>
      </c>
      <c r="B11" s="166" t="s">
        <v>10</v>
      </c>
      <c r="C11" s="172"/>
      <c r="D11" s="172"/>
      <c r="E11" s="173"/>
      <c r="F11" s="22">
        <f>+F10</f>
        <v>24</v>
      </c>
      <c r="G11" s="23"/>
      <c r="H11" s="22">
        <f>+H10</f>
        <v>3</v>
      </c>
      <c r="I11" s="22">
        <f t="shared" ref="I11:K11" si="0">+I10</f>
        <v>28</v>
      </c>
      <c r="J11" s="40">
        <f t="shared" si="0"/>
        <v>51299</v>
      </c>
      <c r="K11" s="40">
        <f t="shared" si="0"/>
        <v>111600</v>
      </c>
    </row>
    <row r="12" spans="1:11" ht="15.75" thickBot="1" x14ac:dyDescent="0.3">
      <c r="A12" s="176" t="s">
        <v>9</v>
      </c>
      <c r="B12" s="177"/>
      <c r="C12" s="177"/>
      <c r="D12" s="177"/>
      <c r="E12" s="177"/>
      <c r="F12" s="177"/>
      <c r="G12" s="177"/>
      <c r="H12" s="39"/>
      <c r="I12" s="27"/>
      <c r="J12" s="40">
        <f>+J11</f>
        <v>51299</v>
      </c>
      <c r="K12" s="40">
        <f>+K11*1.1</f>
        <v>122760.00000000001</v>
      </c>
    </row>
    <row r="13" spans="1:11" ht="15.75" thickBot="1" x14ac:dyDescent="0.3">
      <c r="A13" s="178" t="s">
        <v>29</v>
      </c>
      <c r="B13" s="179"/>
      <c r="C13" s="179"/>
      <c r="D13" s="179"/>
      <c r="E13" s="179"/>
      <c r="F13" s="179"/>
      <c r="G13" s="179"/>
      <c r="H13" s="28"/>
      <c r="I13" s="28"/>
      <c r="J13" s="184">
        <f>+K12+J12</f>
        <v>174059</v>
      </c>
      <c r="K13" s="177"/>
    </row>
    <row r="14" spans="1:11" x14ac:dyDescent="0.25">
      <c r="A14" s="15"/>
      <c r="B14" s="3"/>
      <c r="C14" s="3"/>
      <c r="D14" s="3"/>
      <c r="E14" s="3"/>
      <c r="F14" s="3"/>
      <c r="G14" s="3"/>
      <c r="H14" s="29"/>
      <c r="I14" s="29"/>
      <c r="J14" s="30"/>
      <c r="K14" s="31"/>
    </row>
    <row r="15" spans="1:11" x14ac:dyDescent="0.25">
      <c r="A15" s="180" t="s">
        <v>59</v>
      </c>
      <c r="B15" s="180"/>
      <c r="C15" s="60">
        <v>1</v>
      </c>
      <c r="D15" s="19"/>
      <c r="E15" s="19"/>
      <c r="F15" s="19"/>
      <c r="G15" s="19"/>
      <c r="H15" s="19"/>
      <c r="I15" s="36"/>
    </row>
    <row r="16" spans="1:11" x14ac:dyDescent="0.25">
      <c r="A16" s="5" t="s">
        <v>13</v>
      </c>
      <c r="B16" s="5"/>
      <c r="C16" s="18">
        <v>0</v>
      </c>
      <c r="E16" s="170" t="s">
        <v>31</v>
      </c>
      <c r="F16" s="170"/>
      <c r="G16" s="4"/>
      <c r="H16" s="185">
        <f>+J11</f>
        <v>51299</v>
      </c>
      <c r="I16" s="186"/>
      <c r="J16" t="s">
        <v>12</v>
      </c>
    </row>
    <row r="17" spans="1:9" x14ac:dyDescent="0.25">
      <c r="A17" s="180" t="s">
        <v>7</v>
      </c>
      <c r="B17" s="180"/>
      <c r="C17" s="18">
        <v>0</v>
      </c>
      <c r="E17" s="54" t="s">
        <v>32</v>
      </c>
      <c r="F17" s="15"/>
      <c r="G17" s="4"/>
      <c r="H17" s="185">
        <f>+K12</f>
        <v>122760.00000000001</v>
      </c>
      <c r="I17" s="186"/>
    </row>
    <row r="18" spans="1:9" x14ac:dyDescent="0.25">
      <c r="A18" s="5" t="s">
        <v>23</v>
      </c>
      <c r="B18" s="3"/>
      <c r="C18" s="24">
        <v>0</v>
      </c>
      <c r="G18" s="3"/>
      <c r="H18" s="18"/>
      <c r="I18" s="18"/>
    </row>
    <row r="19" spans="1:9" x14ac:dyDescent="0.25">
      <c r="A19" s="5" t="s">
        <v>24</v>
      </c>
      <c r="B19" s="3"/>
      <c r="C19" s="24">
        <v>24</v>
      </c>
      <c r="F19" s="16"/>
      <c r="G19" s="3"/>
      <c r="H19" s="18"/>
      <c r="I19" s="18"/>
    </row>
    <row r="20" spans="1:9" x14ac:dyDescent="0.25">
      <c r="A20" s="5" t="s">
        <v>8</v>
      </c>
      <c r="B20" s="5"/>
      <c r="C20" s="37">
        <v>3</v>
      </c>
      <c r="E20" s="175" t="s">
        <v>25</v>
      </c>
      <c r="F20" s="175"/>
      <c r="G20" s="10"/>
      <c r="H20" s="185">
        <f>+H16+H17</f>
        <v>174059</v>
      </c>
      <c r="I20" s="186"/>
    </row>
    <row r="21" spans="1:9" ht="15.75" thickBot="1" x14ac:dyDescent="0.3">
      <c r="A21" s="5" t="s">
        <v>52</v>
      </c>
      <c r="B21" s="5"/>
      <c r="C21" s="37">
        <v>28</v>
      </c>
      <c r="H21" s="18"/>
      <c r="I21" s="18"/>
    </row>
    <row r="22" spans="1:9" x14ac:dyDescent="0.25">
      <c r="B22" s="11" t="s">
        <v>16</v>
      </c>
      <c r="C22" s="43">
        <f>+C21+C20</f>
        <v>31</v>
      </c>
      <c r="H22" s="36"/>
      <c r="I22" s="36"/>
    </row>
    <row r="24" spans="1:9" x14ac:dyDescent="0.25">
      <c r="C24" s="187" t="s">
        <v>58</v>
      </c>
      <c r="D24" s="187"/>
    </row>
    <row r="26" spans="1:9" x14ac:dyDescent="0.25">
      <c r="B26" s="3" t="s">
        <v>59</v>
      </c>
      <c r="C26" s="16">
        <v>1</v>
      </c>
      <c r="D26" s="3" t="s">
        <v>18</v>
      </c>
      <c r="E26" s="9">
        <v>3</v>
      </c>
      <c r="F26" s="3"/>
      <c r="G26" s="3"/>
      <c r="H26" s="3"/>
      <c r="I26" s="3"/>
    </row>
    <row r="27" spans="1:9" x14ac:dyDescent="0.25">
      <c r="D27" s="3" t="s">
        <v>27</v>
      </c>
      <c r="E27" s="9">
        <v>28</v>
      </c>
      <c r="F27" s="3"/>
      <c r="G27" s="3"/>
      <c r="H27" s="3"/>
      <c r="I27" s="3"/>
    </row>
    <row r="28" spans="1:9" x14ac:dyDescent="0.25">
      <c r="D28" s="3"/>
      <c r="E28" s="3"/>
      <c r="F28" s="3"/>
      <c r="G28" s="3"/>
      <c r="H28" s="3"/>
      <c r="I28" s="3"/>
    </row>
    <row r="29" spans="1:9" x14ac:dyDescent="0.25">
      <c r="D29" s="3"/>
      <c r="E29" s="3"/>
      <c r="F29" s="3"/>
      <c r="G29" s="3"/>
      <c r="H29" s="3"/>
      <c r="I29" s="3"/>
    </row>
    <row r="30" spans="1:9" x14ac:dyDescent="0.25">
      <c r="D30" s="3"/>
      <c r="E30" s="3"/>
      <c r="F30" s="3"/>
      <c r="G30" s="3"/>
      <c r="H30" s="3"/>
      <c r="I30" s="3"/>
    </row>
    <row r="31" spans="1:9" x14ac:dyDescent="0.25">
      <c r="D31" s="3"/>
      <c r="E31" s="3"/>
      <c r="F31" s="3"/>
      <c r="G31" s="3"/>
      <c r="H31" s="3"/>
      <c r="I31" s="3"/>
    </row>
    <row r="32" spans="1:9" x14ac:dyDescent="0.25">
      <c r="D32" s="3"/>
      <c r="E32" s="3"/>
      <c r="F32" s="3"/>
      <c r="G32" s="3"/>
      <c r="H32" s="3"/>
      <c r="I32" s="3"/>
    </row>
    <row r="33" spans="4:9" x14ac:dyDescent="0.25">
      <c r="D33" s="3"/>
      <c r="E33" s="3"/>
      <c r="F33" s="3"/>
      <c r="G33" s="3"/>
      <c r="H33" s="3"/>
      <c r="I33" s="3"/>
    </row>
    <row r="34" spans="4:9" x14ac:dyDescent="0.25">
      <c r="D34" s="3"/>
      <c r="E34" s="3"/>
      <c r="F34" s="3"/>
      <c r="G34" s="3"/>
      <c r="H34" s="3"/>
      <c r="I34" s="3"/>
    </row>
    <row r="35" spans="4:9" x14ac:dyDescent="0.25">
      <c r="D35" s="3"/>
      <c r="E35" s="3"/>
      <c r="F35" s="3"/>
      <c r="G35" s="3"/>
      <c r="H35" s="3"/>
      <c r="I35" s="3"/>
    </row>
    <row r="36" spans="4:9" x14ac:dyDescent="0.25">
      <c r="D36" s="3"/>
      <c r="E36" s="3"/>
      <c r="F36" s="3"/>
      <c r="G36" s="3"/>
      <c r="H36" s="3"/>
      <c r="I36" s="3"/>
    </row>
    <row r="37" spans="4:9" x14ac:dyDescent="0.25">
      <c r="D37" s="3"/>
      <c r="E37" s="3"/>
      <c r="F37" s="3"/>
      <c r="G37" s="3"/>
      <c r="H37" s="3"/>
      <c r="I37" s="3"/>
    </row>
    <row r="38" spans="4:9" x14ac:dyDescent="0.25">
      <c r="D38" s="3"/>
      <c r="E38" s="3"/>
      <c r="F38" s="3"/>
      <c r="G38" s="3"/>
      <c r="H38" s="3"/>
      <c r="I38" s="3"/>
    </row>
    <row r="39" spans="4:9" x14ac:dyDescent="0.25">
      <c r="D39" s="3"/>
      <c r="E39" s="3"/>
      <c r="F39" s="3"/>
      <c r="G39" s="3"/>
      <c r="H39" s="3"/>
      <c r="I39" s="3"/>
    </row>
    <row r="40" spans="4:9" x14ac:dyDescent="0.25">
      <c r="D40" s="3"/>
      <c r="E40" s="3"/>
      <c r="F40" s="3"/>
      <c r="G40" s="3"/>
      <c r="H40" s="3"/>
      <c r="I40" s="3"/>
    </row>
    <row r="41" spans="4:9" x14ac:dyDescent="0.25">
      <c r="D41" s="3"/>
      <c r="E41" s="3"/>
      <c r="F41" s="3"/>
      <c r="G41" s="3"/>
      <c r="H41" s="3"/>
      <c r="I41" s="3"/>
    </row>
    <row r="42" spans="4:9" x14ac:dyDescent="0.25">
      <c r="D42" s="3"/>
      <c r="E42" s="3"/>
      <c r="F42" s="3"/>
      <c r="G42" s="3"/>
      <c r="H42" s="3"/>
      <c r="I42" s="3"/>
    </row>
    <row r="43" spans="4:9" x14ac:dyDescent="0.25">
      <c r="D43" s="3"/>
      <c r="E43" s="3"/>
      <c r="F43" s="3"/>
      <c r="G43" s="3"/>
      <c r="H43" s="3"/>
      <c r="I43" s="3"/>
    </row>
    <row r="44" spans="4:9" x14ac:dyDescent="0.25">
      <c r="D44" s="3"/>
      <c r="E44" s="3"/>
      <c r="F44" s="3"/>
      <c r="G44" s="3"/>
      <c r="H44" s="3"/>
      <c r="I44" s="3"/>
    </row>
    <row r="45" spans="4:9" x14ac:dyDescent="0.25">
      <c r="D45" s="3"/>
      <c r="E45" s="3"/>
      <c r="F45" s="3"/>
      <c r="G45" s="3"/>
      <c r="H45" s="3"/>
      <c r="I45" s="3"/>
    </row>
    <row r="46" spans="4:9" x14ac:dyDescent="0.25">
      <c r="D46" s="3"/>
      <c r="E46" s="3"/>
      <c r="F46" s="3"/>
      <c r="G46" s="3"/>
      <c r="H46" s="3"/>
      <c r="I46" s="3"/>
    </row>
    <row r="47" spans="4:9" x14ac:dyDescent="0.25">
      <c r="D47" s="3"/>
      <c r="E47" s="3"/>
      <c r="F47" s="3"/>
      <c r="G47" s="3"/>
      <c r="H47" s="3"/>
      <c r="I47" s="3"/>
    </row>
    <row r="48" spans="4:9" x14ac:dyDescent="0.25">
      <c r="D48" s="3"/>
      <c r="E48" s="3"/>
      <c r="F48" s="3"/>
      <c r="G48" s="3"/>
      <c r="H48" s="3"/>
      <c r="I48" s="3"/>
    </row>
    <row r="49" spans="4:9" x14ac:dyDescent="0.25">
      <c r="D49" s="3"/>
      <c r="E49" s="3"/>
      <c r="F49" s="3"/>
      <c r="G49" s="3"/>
      <c r="H49" s="3"/>
      <c r="I49" s="3"/>
    </row>
    <row r="50" spans="4:9" x14ac:dyDescent="0.25">
      <c r="D50" s="3"/>
      <c r="E50" s="3"/>
      <c r="F50" s="3"/>
      <c r="G50" s="3"/>
      <c r="H50" s="3"/>
      <c r="I50" s="3"/>
    </row>
    <row r="51" spans="4:9" x14ac:dyDescent="0.25">
      <c r="D51" s="3"/>
      <c r="E51" s="3"/>
      <c r="F51" s="3"/>
      <c r="G51" s="3"/>
      <c r="H51" s="3"/>
      <c r="I51" s="3"/>
    </row>
    <row r="52" spans="4:9" x14ac:dyDescent="0.25">
      <c r="D52" s="3"/>
      <c r="E52" s="3"/>
      <c r="F52" s="3"/>
      <c r="G52" s="3"/>
      <c r="H52" s="3"/>
      <c r="I52" s="3"/>
    </row>
  </sheetData>
  <mergeCells count="30">
    <mergeCell ref="H16:I16"/>
    <mergeCell ref="H17:I17"/>
    <mergeCell ref="H20:I20"/>
    <mergeCell ref="C24:D24"/>
    <mergeCell ref="A1:I1"/>
    <mergeCell ref="A2:I2"/>
    <mergeCell ref="A3:I3"/>
    <mergeCell ref="A4:I4"/>
    <mergeCell ref="A6:C6"/>
    <mergeCell ref="B8:B9"/>
    <mergeCell ref="C8:C9"/>
    <mergeCell ref="H8:H9"/>
    <mergeCell ref="I8:I9"/>
    <mergeCell ref="A7:A9"/>
    <mergeCell ref="B7:C7"/>
    <mergeCell ref="D7:D9"/>
    <mergeCell ref="E7:E9"/>
    <mergeCell ref="F7:F9"/>
    <mergeCell ref="J13:K13"/>
    <mergeCell ref="G7:G9"/>
    <mergeCell ref="H7:I7"/>
    <mergeCell ref="J7:J9"/>
    <mergeCell ref="K7:K9"/>
    <mergeCell ref="E16:F16"/>
    <mergeCell ref="A17:B17"/>
    <mergeCell ref="A15:B15"/>
    <mergeCell ref="E20:F20"/>
    <mergeCell ref="B11:E11"/>
    <mergeCell ref="A12:G12"/>
    <mergeCell ref="A13:G13"/>
  </mergeCells>
  <pageMargins left="0.25" right="0.25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3D96-8795-4DEA-82B0-663EB7B6DC15}">
  <dimension ref="A1:K66"/>
  <sheetViews>
    <sheetView topLeftCell="A44" workbookViewId="0">
      <selection activeCell="D76" sqref="D76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</cols>
  <sheetData>
    <row r="1" spans="1:11" ht="15" customHeight="1" x14ac:dyDescent="0.25">
      <c r="A1" s="139" t="s">
        <v>11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 customHeight="1" x14ac:dyDescent="0.25">
      <c r="A2" s="139" t="s">
        <v>14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</row>
    <row r="3" spans="1:11" ht="15.75" customHeight="1" x14ac:dyDescent="0.25">
      <c r="A3" s="182" t="s">
        <v>35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15.75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11" x14ac:dyDescent="0.25">
      <c r="A5" s="183"/>
      <c r="B5" s="183"/>
      <c r="C5" s="183"/>
      <c r="D5" s="183"/>
      <c r="E5" s="183"/>
      <c r="F5" s="183"/>
      <c r="G5" s="183"/>
      <c r="H5" s="183"/>
      <c r="I5" s="183"/>
    </row>
    <row r="6" spans="1:1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11" ht="15.75" thickBot="1" x14ac:dyDescent="0.3">
      <c r="A7" s="170" t="s">
        <v>61</v>
      </c>
      <c r="B7" s="171"/>
      <c r="C7" s="171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142" t="s">
        <v>0</v>
      </c>
      <c r="B8" s="145" t="s">
        <v>48</v>
      </c>
      <c r="C8" s="146"/>
      <c r="D8" s="147" t="s">
        <v>1</v>
      </c>
      <c r="E8" s="147" t="s">
        <v>17</v>
      </c>
      <c r="F8" s="147" t="s">
        <v>26</v>
      </c>
      <c r="G8" s="142" t="s">
        <v>2</v>
      </c>
      <c r="H8" s="152" t="s">
        <v>6</v>
      </c>
      <c r="I8" s="153"/>
      <c r="J8" s="154" t="s">
        <v>20</v>
      </c>
      <c r="K8" s="154" t="s">
        <v>21</v>
      </c>
    </row>
    <row r="9" spans="1:11" x14ac:dyDescent="0.25">
      <c r="A9" s="143"/>
      <c r="B9" s="142" t="s">
        <v>3</v>
      </c>
      <c r="C9" s="142" t="s">
        <v>4</v>
      </c>
      <c r="D9" s="148"/>
      <c r="E9" s="148"/>
      <c r="F9" s="148"/>
      <c r="G9" s="150"/>
      <c r="H9" s="161" t="s">
        <v>5</v>
      </c>
      <c r="I9" s="161" t="s">
        <v>87</v>
      </c>
      <c r="J9" s="155"/>
      <c r="K9" s="157"/>
    </row>
    <row r="10" spans="1:11" ht="20.25" customHeight="1" thickBot="1" x14ac:dyDescent="0.3">
      <c r="A10" s="144"/>
      <c r="B10" s="144"/>
      <c r="C10" s="144"/>
      <c r="D10" s="149"/>
      <c r="E10" s="149"/>
      <c r="F10" s="149"/>
      <c r="G10" s="151"/>
      <c r="H10" s="158"/>
      <c r="I10" s="162"/>
      <c r="J10" s="156"/>
      <c r="K10" s="158"/>
    </row>
    <row r="11" spans="1:11" ht="62.25" customHeight="1" thickBot="1" x14ac:dyDescent="0.3">
      <c r="A11" s="44">
        <v>1</v>
      </c>
      <c r="B11" s="44" t="s">
        <v>66</v>
      </c>
      <c r="C11" s="59" t="s">
        <v>62</v>
      </c>
      <c r="D11" s="44" t="s">
        <v>63</v>
      </c>
      <c r="E11" s="45" t="s">
        <v>64</v>
      </c>
      <c r="F11" s="44">
        <v>24</v>
      </c>
      <c r="G11" s="44" t="s">
        <v>65</v>
      </c>
      <c r="H11" s="44">
        <v>33</v>
      </c>
      <c r="I11" s="44">
        <v>4</v>
      </c>
      <c r="J11" s="51">
        <v>49648.5</v>
      </c>
      <c r="K11" s="51">
        <v>77000</v>
      </c>
    </row>
    <row r="12" spans="1:11" ht="60.75" customHeight="1" thickBot="1" x14ac:dyDescent="0.3">
      <c r="A12" s="44">
        <v>1</v>
      </c>
      <c r="B12" s="44" t="s">
        <v>90</v>
      </c>
      <c r="C12" s="59" t="s">
        <v>55</v>
      </c>
      <c r="D12" s="44" t="s">
        <v>63</v>
      </c>
      <c r="E12" s="45" t="s">
        <v>78</v>
      </c>
      <c r="F12" s="44">
        <v>24</v>
      </c>
      <c r="G12" s="44" t="s">
        <v>65</v>
      </c>
      <c r="H12" s="44">
        <v>3</v>
      </c>
      <c r="I12" s="44">
        <v>34</v>
      </c>
      <c r="J12" s="95">
        <v>58699.57</v>
      </c>
      <c r="K12" s="95">
        <v>131400</v>
      </c>
    </row>
    <row r="13" spans="1:11" ht="15.75" thickBot="1" x14ac:dyDescent="0.3">
      <c r="A13" s="53">
        <f>SUM(A11:A12)</f>
        <v>2</v>
      </c>
      <c r="B13" s="166" t="s">
        <v>10</v>
      </c>
      <c r="C13" s="172"/>
      <c r="D13" s="172"/>
      <c r="E13" s="173"/>
      <c r="F13" s="62">
        <f>SUM(F11:F12)</f>
        <v>48</v>
      </c>
      <c r="G13" s="61"/>
      <c r="H13" s="62">
        <f>SUM(H11:H12)</f>
        <v>36</v>
      </c>
      <c r="I13" s="62">
        <f>SUM(I11:I12)</f>
        <v>38</v>
      </c>
      <c r="J13" s="63">
        <f>SUM(J11:J12)</f>
        <v>108348.07</v>
      </c>
      <c r="K13" s="63">
        <f>SUM(K11:K12)</f>
        <v>208400</v>
      </c>
    </row>
    <row r="14" spans="1:11" ht="15.75" thickBot="1" x14ac:dyDescent="0.3">
      <c r="A14" s="176" t="s">
        <v>9</v>
      </c>
      <c r="B14" s="177"/>
      <c r="C14" s="177"/>
      <c r="D14" s="177"/>
      <c r="E14" s="177"/>
      <c r="F14" s="177"/>
      <c r="G14" s="177"/>
      <c r="H14" s="39"/>
      <c r="I14" s="27"/>
      <c r="J14" s="63" t="s">
        <v>12</v>
      </c>
      <c r="K14" s="63">
        <f>+K13*1.1</f>
        <v>229240.00000000003</v>
      </c>
    </row>
    <row r="15" spans="1:11" ht="15.75" thickBot="1" x14ac:dyDescent="0.3">
      <c r="A15" s="178" t="s">
        <v>29</v>
      </c>
      <c r="B15" s="179"/>
      <c r="C15" s="179"/>
      <c r="D15" s="179"/>
      <c r="E15" s="179"/>
      <c r="F15" s="179"/>
      <c r="G15" s="179"/>
      <c r="H15" s="28"/>
      <c r="I15" s="28"/>
      <c r="J15" s="184">
        <f>+J13+K14</f>
        <v>337588.07000000007</v>
      </c>
      <c r="K15" s="177"/>
    </row>
    <row r="17" spans="1:11" ht="15.75" thickBot="1" x14ac:dyDescent="0.3">
      <c r="A17" s="170" t="s">
        <v>67</v>
      </c>
      <c r="B17" s="171"/>
      <c r="C17" s="171"/>
      <c r="D17" s="8"/>
      <c r="E17" s="8"/>
      <c r="F17" s="8"/>
      <c r="G17" s="8"/>
      <c r="H17" s="29"/>
      <c r="I17" s="29"/>
      <c r="J17" s="30"/>
      <c r="K17" s="31"/>
    </row>
    <row r="18" spans="1:11" ht="15.75" thickBot="1" x14ac:dyDescent="0.3">
      <c r="A18" s="142" t="s">
        <v>0</v>
      </c>
      <c r="B18" s="145" t="s">
        <v>48</v>
      </c>
      <c r="C18" s="146"/>
      <c r="D18" s="147" t="s">
        <v>1</v>
      </c>
      <c r="E18" s="147" t="s">
        <v>17</v>
      </c>
      <c r="F18" s="147" t="s">
        <v>26</v>
      </c>
      <c r="G18" s="142" t="s">
        <v>2</v>
      </c>
      <c r="H18" s="152" t="s">
        <v>6</v>
      </c>
      <c r="I18" s="153"/>
      <c r="J18" s="154" t="s">
        <v>20</v>
      </c>
      <c r="K18" s="154" t="s">
        <v>21</v>
      </c>
    </row>
    <row r="19" spans="1:11" ht="15" customHeight="1" x14ac:dyDescent="0.25">
      <c r="A19" s="143"/>
      <c r="B19" s="142" t="s">
        <v>3</v>
      </c>
      <c r="C19" s="142" t="s">
        <v>4</v>
      </c>
      <c r="D19" s="148"/>
      <c r="E19" s="148"/>
      <c r="F19" s="148"/>
      <c r="G19" s="150"/>
      <c r="H19" s="161" t="s">
        <v>5</v>
      </c>
      <c r="I19" s="161" t="s">
        <v>87</v>
      </c>
      <c r="J19" s="155"/>
      <c r="K19" s="157"/>
    </row>
    <row r="20" spans="1:11" ht="24" customHeight="1" thickBot="1" x14ac:dyDescent="0.3">
      <c r="A20" s="144"/>
      <c r="B20" s="144"/>
      <c r="C20" s="144"/>
      <c r="D20" s="149"/>
      <c r="E20" s="149"/>
      <c r="F20" s="149"/>
      <c r="G20" s="151"/>
      <c r="H20" s="158"/>
      <c r="I20" s="162"/>
      <c r="J20" s="156"/>
      <c r="K20" s="158"/>
    </row>
    <row r="21" spans="1:11" ht="61.5" customHeight="1" thickBot="1" x14ac:dyDescent="0.3">
      <c r="A21" s="44">
        <v>1</v>
      </c>
      <c r="B21" s="70" t="s">
        <v>69</v>
      </c>
      <c r="C21" s="59" t="s">
        <v>68</v>
      </c>
      <c r="D21" s="70" t="s">
        <v>70</v>
      </c>
      <c r="E21" s="71" t="s">
        <v>71</v>
      </c>
      <c r="F21" s="70">
        <v>24</v>
      </c>
      <c r="G21" s="70" t="s">
        <v>72</v>
      </c>
      <c r="H21" s="70">
        <v>24</v>
      </c>
      <c r="I21" s="70">
        <v>7</v>
      </c>
      <c r="J21" s="74">
        <v>59000</v>
      </c>
      <c r="K21" s="74">
        <v>101400</v>
      </c>
    </row>
    <row r="22" spans="1:11" ht="85.5" customHeight="1" thickBot="1" x14ac:dyDescent="0.3">
      <c r="A22" s="44">
        <v>1</v>
      </c>
      <c r="B22" s="70" t="s">
        <v>74</v>
      </c>
      <c r="C22" s="73" t="s">
        <v>73</v>
      </c>
      <c r="D22" s="70" t="s">
        <v>70</v>
      </c>
      <c r="E22" s="72" t="s">
        <v>75</v>
      </c>
      <c r="F22" s="70">
        <v>40</v>
      </c>
      <c r="G22" s="70" t="s">
        <v>76</v>
      </c>
      <c r="H22" s="70">
        <v>35</v>
      </c>
      <c r="I22" s="70">
        <v>0</v>
      </c>
      <c r="J22" s="74">
        <v>152200</v>
      </c>
      <c r="K22" s="74">
        <v>187400</v>
      </c>
    </row>
    <row r="23" spans="1:11" ht="15.75" thickBot="1" x14ac:dyDescent="0.3">
      <c r="A23" s="53">
        <f>SUM(A21:A22)</f>
        <v>2</v>
      </c>
      <c r="B23" s="166" t="s">
        <v>10</v>
      </c>
      <c r="C23" s="172"/>
      <c r="D23" s="172"/>
      <c r="E23" s="173"/>
      <c r="F23" s="66">
        <f>SUM(F21:F22)</f>
        <v>64</v>
      </c>
      <c r="G23" s="65"/>
      <c r="H23" s="67">
        <f t="shared" ref="H23:K23" si="0">SUM(H21:H22)</f>
        <v>59</v>
      </c>
      <c r="I23" s="67">
        <f t="shared" si="0"/>
        <v>7</v>
      </c>
      <c r="J23" s="68">
        <f t="shared" si="0"/>
        <v>211200</v>
      </c>
      <c r="K23" s="68">
        <f t="shared" si="0"/>
        <v>288800</v>
      </c>
    </row>
    <row r="24" spans="1:11" ht="15.75" thickBot="1" x14ac:dyDescent="0.3">
      <c r="A24" s="176" t="s">
        <v>9</v>
      </c>
      <c r="B24" s="177"/>
      <c r="C24" s="177"/>
      <c r="D24" s="177"/>
      <c r="E24" s="177"/>
      <c r="F24" s="177"/>
      <c r="G24" s="177"/>
      <c r="H24" s="39"/>
      <c r="I24" s="27"/>
      <c r="J24" s="64" t="s">
        <v>12</v>
      </c>
      <c r="K24" s="64">
        <f>+K23*1.1</f>
        <v>317680</v>
      </c>
    </row>
    <row r="25" spans="1:11" ht="15.75" thickBot="1" x14ac:dyDescent="0.3">
      <c r="A25" s="178" t="s">
        <v>29</v>
      </c>
      <c r="B25" s="179"/>
      <c r="C25" s="179"/>
      <c r="D25" s="179"/>
      <c r="E25" s="179"/>
      <c r="F25" s="179"/>
      <c r="G25" s="179"/>
      <c r="H25" s="28"/>
      <c r="I25" s="28"/>
      <c r="J25" s="184">
        <f>+K24+J23</f>
        <v>528880</v>
      </c>
      <c r="K25" s="177"/>
    </row>
    <row r="28" spans="1:11" ht="15.75" customHeight="1" thickBot="1" x14ac:dyDescent="0.3">
      <c r="A28" s="170" t="s">
        <v>80</v>
      </c>
      <c r="B28" s="171"/>
      <c r="C28" s="171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142" t="s">
        <v>0</v>
      </c>
      <c r="B29" s="145" t="s">
        <v>48</v>
      </c>
      <c r="C29" s="146"/>
      <c r="D29" s="147" t="s">
        <v>1</v>
      </c>
      <c r="E29" s="147" t="s">
        <v>17</v>
      </c>
      <c r="F29" s="147" t="s">
        <v>26</v>
      </c>
      <c r="G29" s="142" t="s">
        <v>2</v>
      </c>
      <c r="H29" s="152" t="s">
        <v>6</v>
      </c>
      <c r="I29" s="153"/>
      <c r="J29" s="154" t="s">
        <v>20</v>
      </c>
      <c r="K29" s="154" t="s">
        <v>21</v>
      </c>
    </row>
    <row r="30" spans="1:11" ht="15" customHeight="1" x14ac:dyDescent="0.25">
      <c r="A30" s="143"/>
      <c r="B30" s="142" t="s">
        <v>3</v>
      </c>
      <c r="C30" s="142" t="s">
        <v>4</v>
      </c>
      <c r="D30" s="148"/>
      <c r="E30" s="148"/>
      <c r="F30" s="148"/>
      <c r="G30" s="150"/>
      <c r="H30" s="161" t="s">
        <v>5</v>
      </c>
      <c r="I30" s="161" t="s">
        <v>87</v>
      </c>
      <c r="J30" s="155"/>
      <c r="K30" s="157"/>
    </row>
    <row r="31" spans="1:11" ht="22.5" customHeight="1" thickBot="1" x14ac:dyDescent="0.3">
      <c r="A31" s="144"/>
      <c r="B31" s="144"/>
      <c r="C31" s="144"/>
      <c r="D31" s="149"/>
      <c r="E31" s="149"/>
      <c r="F31" s="149"/>
      <c r="G31" s="151"/>
      <c r="H31" s="158"/>
      <c r="I31" s="162"/>
      <c r="J31" s="156"/>
      <c r="K31" s="158"/>
    </row>
    <row r="32" spans="1:11" ht="66" customHeight="1" thickBot="1" x14ac:dyDescent="0.3">
      <c r="A32" s="44">
        <v>1</v>
      </c>
      <c r="B32" s="82" t="s">
        <v>82</v>
      </c>
      <c r="C32" s="59" t="s">
        <v>92</v>
      </c>
      <c r="D32" s="82" t="s">
        <v>44</v>
      </c>
      <c r="E32" s="71" t="s">
        <v>81</v>
      </c>
      <c r="F32" s="70">
        <v>24</v>
      </c>
      <c r="G32" s="70" t="s">
        <v>86</v>
      </c>
      <c r="H32" s="70">
        <v>6</v>
      </c>
      <c r="I32" s="70">
        <v>26</v>
      </c>
      <c r="J32" s="74">
        <v>43188</v>
      </c>
      <c r="K32" s="74">
        <v>84500</v>
      </c>
    </row>
    <row r="33" spans="1:11" ht="64.5" customHeight="1" thickBot="1" x14ac:dyDescent="0.3">
      <c r="A33" s="44">
        <v>1</v>
      </c>
      <c r="B33" s="82" t="s">
        <v>83</v>
      </c>
      <c r="C33" s="59" t="s">
        <v>91</v>
      </c>
      <c r="D33" s="82" t="s">
        <v>44</v>
      </c>
      <c r="E33" s="82" t="s">
        <v>84</v>
      </c>
      <c r="F33" s="82">
        <v>24</v>
      </c>
      <c r="G33" s="82" t="s">
        <v>85</v>
      </c>
      <c r="H33" s="70">
        <v>9</v>
      </c>
      <c r="I33" s="70">
        <v>21</v>
      </c>
      <c r="J33" s="74">
        <v>74340</v>
      </c>
      <c r="K33" s="74">
        <v>111600</v>
      </c>
    </row>
    <row r="34" spans="1:11" ht="15.75" customHeight="1" thickBot="1" x14ac:dyDescent="0.3">
      <c r="A34" s="53">
        <f>SUM(A32:A33)</f>
        <v>2</v>
      </c>
      <c r="B34" s="166" t="s">
        <v>10</v>
      </c>
      <c r="C34" s="172"/>
      <c r="D34" s="172"/>
      <c r="E34" s="173"/>
      <c r="F34" s="77">
        <f>SUM(F32:F33)</f>
        <v>48</v>
      </c>
      <c r="G34" s="76"/>
      <c r="H34" s="77">
        <f t="shared" ref="H34:K34" si="1">SUM(H32:H33)</f>
        <v>15</v>
      </c>
      <c r="I34" s="77">
        <f t="shared" si="1"/>
        <v>47</v>
      </c>
      <c r="J34" s="81">
        <f t="shared" si="1"/>
        <v>117528</v>
      </c>
      <c r="K34" s="81">
        <f t="shared" si="1"/>
        <v>196100</v>
      </c>
    </row>
    <row r="35" spans="1:11" ht="15.75" customHeight="1" thickBot="1" x14ac:dyDescent="0.3">
      <c r="A35" s="176" t="s">
        <v>9</v>
      </c>
      <c r="B35" s="177"/>
      <c r="C35" s="177"/>
      <c r="D35" s="177"/>
      <c r="E35" s="177"/>
      <c r="F35" s="177"/>
      <c r="G35" s="177"/>
      <c r="H35" s="39"/>
      <c r="I35" s="27"/>
      <c r="J35" s="81" t="s">
        <v>12</v>
      </c>
      <c r="K35" s="81">
        <f>+K34*1.1</f>
        <v>215710.00000000003</v>
      </c>
    </row>
    <row r="36" spans="1:11" ht="15.75" customHeight="1" thickBot="1" x14ac:dyDescent="0.3">
      <c r="A36" s="178" t="s">
        <v>29</v>
      </c>
      <c r="B36" s="179"/>
      <c r="C36" s="179"/>
      <c r="D36" s="179"/>
      <c r="E36" s="179"/>
      <c r="F36" s="179"/>
      <c r="G36" s="179"/>
      <c r="H36" s="28"/>
      <c r="I36" s="28"/>
      <c r="J36" s="184">
        <f>+K35+J34</f>
        <v>333238</v>
      </c>
      <c r="K36" s="177"/>
    </row>
    <row r="38" spans="1:11" ht="15.75" customHeight="1" thickBot="1" x14ac:dyDescent="0.3">
      <c r="A38" s="170" t="s">
        <v>99</v>
      </c>
      <c r="B38" s="171"/>
      <c r="C38" s="171"/>
      <c r="D38" s="8"/>
      <c r="E38" s="8"/>
      <c r="F38" s="8"/>
      <c r="G38" s="8"/>
      <c r="H38" s="29"/>
      <c r="I38" s="29"/>
      <c r="J38" s="30"/>
      <c r="K38" s="31"/>
    </row>
    <row r="39" spans="1:11" ht="15.75" customHeight="1" thickBot="1" x14ac:dyDescent="0.3">
      <c r="A39" s="142" t="s">
        <v>0</v>
      </c>
      <c r="B39" s="145" t="s">
        <v>48</v>
      </c>
      <c r="C39" s="146"/>
      <c r="D39" s="147" t="s">
        <v>1</v>
      </c>
      <c r="E39" s="147" t="s">
        <v>17</v>
      </c>
      <c r="F39" s="147" t="s">
        <v>26</v>
      </c>
      <c r="G39" s="142" t="s">
        <v>2</v>
      </c>
      <c r="H39" s="152" t="s">
        <v>6</v>
      </c>
      <c r="I39" s="153"/>
      <c r="J39" s="154" t="s">
        <v>20</v>
      </c>
      <c r="K39" s="154" t="s">
        <v>21</v>
      </c>
    </row>
    <row r="40" spans="1:11" ht="15" customHeight="1" x14ac:dyDescent="0.25">
      <c r="A40" s="143"/>
      <c r="B40" s="142" t="s">
        <v>3</v>
      </c>
      <c r="C40" s="142" t="s">
        <v>4</v>
      </c>
      <c r="D40" s="148"/>
      <c r="E40" s="148"/>
      <c r="F40" s="148"/>
      <c r="G40" s="150"/>
      <c r="H40" s="161" t="s">
        <v>5</v>
      </c>
      <c r="I40" s="161" t="s">
        <v>87</v>
      </c>
      <c r="J40" s="155"/>
      <c r="K40" s="157"/>
    </row>
    <row r="41" spans="1:11" ht="18.75" customHeight="1" thickBot="1" x14ac:dyDescent="0.3">
      <c r="A41" s="144"/>
      <c r="B41" s="144"/>
      <c r="C41" s="144"/>
      <c r="D41" s="149"/>
      <c r="E41" s="149"/>
      <c r="F41" s="149"/>
      <c r="G41" s="151"/>
      <c r="H41" s="158"/>
      <c r="I41" s="162"/>
      <c r="J41" s="156"/>
      <c r="K41" s="158"/>
    </row>
    <row r="42" spans="1:11" ht="59.25" customHeight="1" thickBot="1" x14ac:dyDescent="0.3">
      <c r="A42" s="92">
        <v>1</v>
      </c>
      <c r="B42" s="82" t="s">
        <v>83</v>
      </c>
      <c r="C42" s="59" t="s">
        <v>91</v>
      </c>
      <c r="D42" s="82" t="s">
        <v>95</v>
      </c>
      <c r="E42" s="45" t="s">
        <v>100</v>
      </c>
      <c r="F42" s="44">
        <v>24</v>
      </c>
      <c r="G42" s="94" t="s">
        <v>46</v>
      </c>
      <c r="H42" s="93">
        <v>13</v>
      </c>
      <c r="I42" s="93">
        <v>17</v>
      </c>
      <c r="J42" s="74">
        <v>105513</v>
      </c>
      <c r="K42" s="74">
        <v>111600</v>
      </c>
    </row>
    <row r="43" spans="1:11" ht="72" thickBot="1" x14ac:dyDescent="0.3">
      <c r="A43" s="44">
        <v>1</v>
      </c>
      <c r="B43" s="82" t="s">
        <v>96</v>
      </c>
      <c r="C43" s="59" t="s">
        <v>68</v>
      </c>
      <c r="D43" s="82" t="s">
        <v>95</v>
      </c>
      <c r="E43" s="71" t="s">
        <v>94</v>
      </c>
      <c r="F43" s="70">
        <v>24</v>
      </c>
      <c r="G43" s="70" t="s">
        <v>93</v>
      </c>
      <c r="H43" s="70">
        <v>1</v>
      </c>
      <c r="I43" s="70">
        <v>30</v>
      </c>
      <c r="J43" s="74">
        <v>82255</v>
      </c>
      <c r="K43" s="74">
        <v>93000</v>
      </c>
    </row>
    <row r="44" spans="1:11" ht="15.75" thickBot="1" x14ac:dyDescent="0.3">
      <c r="A44" s="53">
        <f>+A43+A42</f>
        <v>2</v>
      </c>
      <c r="B44" s="166" t="s">
        <v>10</v>
      </c>
      <c r="C44" s="172"/>
      <c r="D44" s="172"/>
      <c r="E44" s="173"/>
      <c r="F44" s="85">
        <f>SUM(F43:F43)</f>
        <v>24</v>
      </c>
      <c r="G44" s="84"/>
      <c r="H44" s="85">
        <f>+H42+H43</f>
        <v>14</v>
      </c>
      <c r="I44" s="85">
        <f>+I42+I43</f>
        <v>47</v>
      </c>
      <c r="J44" s="91">
        <f>+J43+J42</f>
        <v>187768</v>
      </c>
      <c r="K44" s="91">
        <f>+K43+K42</f>
        <v>204600</v>
      </c>
    </row>
    <row r="45" spans="1:11" ht="15.75" thickBot="1" x14ac:dyDescent="0.3">
      <c r="A45" s="176" t="s">
        <v>9</v>
      </c>
      <c r="B45" s="177"/>
      <c r="C45" s="177"/>
      <c r="D45" s="177"/>
      <c r="E45" s="177"/>
      <c r="F45" s="177"/>
      <c r="G45" s="177"/>
      <c r="H45" s="39"/>
      <c r="I45" s="27"/>
      <c r="J45" s="91" t="s">
        <v>12</v>
      </c>
      <c r="K45" s="91">
        <f>+K44*1.1</f>
        <v>225060.00000000003</v>
      </c>
    </row>
    <row r="46" spans="1:11" ht="15.75" thickBot="1" x14ac:dyDescent="0.3">
      <c r="A46" s="178" t="s">
        <v>29</v>
      </c>
      <c r="B46" s="179"/>
      <c r="C46" s="179"/>
      <c r="D46" s="179"/>
      <c r="E46" s="179"/>
      <c r="F46" s="179"/>
      <c r="G46" s="179"/>
      <c r="H46" s="28"/>
      <c r="I46" s="28"/>
      <c r="J46" s="184">
        <f>+K45+J44</f>
        <v>412828</v>
      </c>
      <c r="K46" s="177"/>
    </row>
    <row r="50" spans="1:10" x14ac:dyDescent="0.25">
      <c r="B50" s="174" t="s">
        <v>22</v>
      </c>
      <c r="C50" s="174"/>
      <c r="D50" s="174"/>
      <c r="E50" s="174"/>
      <c r="F50" s="75"/>
      <c r="G50" s="75"/>
    </row>
    <row r="52" spans="1:10" x14ac:dyDescent="0.25">
      <c r="A52" s="180" t="s">
        <v>59</v>
      </c>
      <c r="B52" s="180"/>
      <c r="C52" s="80">
        <v>8</v>
      </c>
    </row>
    <row r="53" spans="1:10" x14ac:dyDescent="0.25">
      <c r="A53" s="180" t="s">
        <v>89</v>
      </c>
      <c r="B53" s="180"/>
      <c r="C53" s="80">
        <f>+F13+F23+F34+F44</f>
        <v>184</v>
      </c>
      <c r="D53" s="87"/>
      <c r="E53" s="87"/>
      <c r="F53" s="87"/>
      <c r="G53" s="87"/>
      <c r="H53" s="69"/>
    </row>
    <row r="54" spans="1:10" ht="15" customHeight="1" x14ac:dyDescent="0.25">
      <c r="A54" s="180" t="s">
        <v>8</v>
      </c>
      <c r="B54" s="180"/>
      <c r="C54" s="80">
        <f>+H44+H34+H23+H13</f>
        <v>124</v>
      </c>
      <c r="E54" s="170" t="s">
        <v>31</v>
      </c>
      <c r="F54" s="170"/>
      <c r="G54" s="170"/>
      <c r="H54" s="185">
        <f>+J44+J34+J23+J13</f>
        <v>624844.07000000007</v>
      </c>
      <c r="I54" s="185"/>
    </row>
    <row r="55" spans="1:10" x14ac:dyDescent="0.25">
      <c r="A55" s="141" t="s">
        <v>88</v>
      </c>
      <c r="B55" s="141"/>
      <c r="C55" s="175">
        <f>+I44+I34+I23+I13</f>
        <v>139</v>
      </c>
      <c r="E55" s="89" t="s">
        <v>32</v>
      </c>
      <c r="F55" s="15"/>
      <c r="G55" s="4"/>
      <c r="H55" s="185">
        <f>+K45+K35+K24+K14</f>
        <v>987690</v>
      </c>
      <c r="I55" s="185"/>
    </row>
    <row r="56" spans="1:10" x14ac:dyDescent="0.25">
      <c r="A56" s="141"/>
      <c r="B56" s="141"/>
      <c r="C56" s="175"/>
      <c r="G56" s="3"/>
      <c r="H56" s="36"/>
    </row>
    <row r="57" spans="1:10" x14ac:dyDescent="0.25">
      <c r="A57" s="180" t="s">
        <v>77</v>
      </c>
      <c r="B57" s="180"/>
      <c r="C57" s="90">
        <f>+C54+C55</f>
        <v>263</v>
      </c>
      <c r="E57" s="175" t="s">
        <v>97</v>
      </c>
      <c r="F57" s="175"/>
      <c r="G57" s="175"/>
      <c r="H57" s="185">
        <f>+H54+H55</f>
        <v>1612534.07</v>
      </c>
      <c r="I57" s="186"/>
      <c r="J57" s="58" t="s">
        <v>12</v>
      </c>
    </row>
    <row r="58" spans="1:10" x14ac:dyDescent="0.25">
      <c r="A58" s="86"/>
      <c r="B58" s="86"/>
      <c r="C58" s="90"/>
      <c r="E58" s="83"/>
      <c r="F58" s="83"/>
      <c r="G58" s="83"/>
      <c r="H58" s="88"/>
      <c r="I58" s="89"/>
    </row>
    <row r="59" spans="1:10" x14ac:dyDescent="0.25">
      <c r="A59" s="86"/>
      <c r="B59" s="86"/>
      <c r="C59" s="90"/>
      <c r="E59" s="83"/>
      <c r="F59" s="83"/>
      <c r="G59" s="83"/>
      <c r="H59" s="88"/>
      <c r="I59" s="89"/>
    </row>
    <row r="60" spans="1:10" x14ac:dyDescent="0.25">
      <c r="A60" s="86"/>
      <c r="B60" s="86"/>
      <c r="C60" s="90"/>
      <c r="E60" s="83"/>
      <c r="F60" s="83"/>
      <c r="G60" s="83"/>
      <c r="H60" s="88"/>
      <c r="I60" s="89"/>
    </row>
    <row r="61" spans="1:10" ht="15.75" thickBot="1" x14ac:dyDescent="0.3">
      <c r="F61" s="16"/>
      <c r="G61" s="3"/>
      <c r="H61" s="36"/>
    </row>
    <row r="62" spans="1:10" ht="15.75" thickBot="1" x14ac:dyDescent="0.3">
      <c r="C62" s="188" t="s">
        <v>98</v>
      </c>
      <c r="D62" s="189"/>
      <c r="E62" s="190"/>
      <c r="H62" s="36"/>
    </row>
    <row r="64" spans="1:10" x14ac:dyDescent="0.25">
      <c r="B64" s="5" t="s">
        <v>43</v>
      </c>
      <c r="C64" s="86">
        <f>+C52</f>
        <v>8</v>
      </c>
      <c r="D64" s="5" t="s">
        <v>18</v>
      </c>
      <c r="E64" s="5">
        <f>+C54</f>
        <v>124</v>
      </c>
    </row>
    <row r="65" spans="2:5" x14ac:dyDescent="0.25">
      <c r="B65" s="5"/>
      <c r="C65" s="9"/>
      <c r="D65" s="5" t="s">
        <v>27</v>
      </c>
      <c r="E65" s="5">
        <f>+C55</f>
        <v>139</v>
      </c>
    </row>
    <row r="66" spans="2:5" x14ac:dyDescent="0.25">
      <c r="B66" s="5"/>
      <c r="C66" s="9"/>
      <c r="D66" s="5"/>
      <c r="E66" s="3"/>
    </row>
  </sheetData>
  <mergeCells count="89">
    <mergeCell ref="C62:E62"/>
    <mergeCell ref="H54:I54"/>
    <mergeCell ref="C55:C56"/>
    <mergeCell ref="H55:I55"/>
    <mergeCell ref="H57:I57"/>
    <mergeCell ref="E57:G57"/>
    <mergeCell ref="B44:E44"/>
    <mergeCell ref="A45:G45"/>
    <mergeCell ref="A46:G46"/>
    <mergeCell ref="J46:K46"/>
    <mergeCell ref="K39:K41"/>
    <mergeCell ref="B40:B41"/>
    <mergeCell ref="C40:C41"/>
    <mergeCell ref="H40:H41"/>
    <mergeCell ref="I40:I41"/>
    <mergeCell ref="B34:E34"/>
    <mergeCell ref="A35:G35"/>
    <mergeCell ref="A36:G36"/>
    <mergeCell ref="J36:K36"/>
    <mergeCell ref="A55:B56"/>
    <mergeCell ref="B50:E50"/>
    <mergeCell ref="A38:C38"/>
    <mergeCell ref="A39:A41"/>
    <mergeCell ref="B39:C39"/>
    <mergeCell ref="D39:D41"/>
    <mergeCell ref="E39:E41"/>
    <mergeCell ref="F39:F41"/>
    <mergeCell ref="G39:G41"/>
    <mergeCell ref="H39:I39"/>
    <mergeCell ref="J39:J41"/>
    <mergeCell ref="A52:B52"/>
    <mergeCell ref="F29:F31"/>
    <mergeCell ref="G29:G31"/>
    <mergeCell ref="H29:I29"/>
    <mergeCell ref="J29:J31"/>
    <mergeCell ref="K29:K31"/>
    <mergeCell ref="H30:H31"/>
    <mergeCell ref="I30:I31"/>
    <mergeCell ref="A28:C28"/>
    <mergeCell ref="A29:A31"/>
    <mergeCell ref="B29:C29"/>
    <mergeCell ref="D29:D31"/>
    <mergeCell ref="E29:E31"/>
    <mergeCell ref="B30:B31"/>
    <mergeCell ref="C30:C31"/>
    <mergeCell ref="A53:B53"/>
    <mergeCell ref="A54:B54"/>
    <mergeCell ref="A57:B57"/>
    <mergeCell ref="E54:G54"/>
    <mergeCell ref="B13:E13"/>
    <mergeCell ref="A14:G14"/>
    <mergeCell ref="A15:G15"/>
    <mergeCell ref="A17:C17"/>
    <mergeCell ref="A18:A20"/>
    <mergeCell ref="B18:C18"/>
    <mergeCell ref="D18:D20"/>
    <mergeCell ref="E18:E20"/>
    <mergeCell ref="B19:B20"/>
    <mergeCell ref="C19:C20"/>
    <mergeCell ref="B23:E23"/>
    <mergeCell ref="A24:G24"/>
    <mergeCell ref="J15:K15"/>
    <mergeCell ref="G8:G10"/>
    <mergeCell ref="H8:I8"/>
    <mergeCell ref="J8:J10"/>
    <mergeCell ref="K8:K10"/>
    <mergeCell ref="B9:B10"/>
    <mergeCell ref="C9:C10"/>
    <mergeCell ref="H9:H10"/>
    <mergeCell ref="I9:I10"/>
    <mergeCell ref="A8:A10"/>
    <mergeCell ref="B8:C8"/>
    <mergeCell ref="D8:D10"/>
    <mergeCell ref="E8:E10"/>
    <mergeCell ref="F8:F10"/>
    <mergeCell ref="A25:G25"/>
    <mergeCell ref="J25:K25"/>
    <mergeCell ref="F18:F20"/>
    <mergeCell ref="G18:G20"/>
    <mergeCell ref="H18:I18"/>
    <mergeCell ref="J18:J20"/>
    <mergeCell ref="K18:K20"/>
    <mergeCell ref="H19:H20"/>
    <mergeCell ref="I19:I20"/>
    <mergeCell ref="A1:K1"/>
    <mergeCell ref="A2:K2"/>
    <mergeCell ref="A3:K3"/>
    <mergeCell ref="A5:I5"/>
    <mergeCell ref="A7:C7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9C90-304D-4759-8DB0-5F594D65339B}">
  <dimension ref="A1:K80"/>
  <sheetViews>
    <sheetView tabSelected="1" topLeftCell="A61" workbookViewId="0">
      <selection activeCell="G69" sqref="G69"/>
    </sheetView>
  </sheetViews>
  <sheetFormatPr baseColWidth="10" defaultRowHeight="15" x14ac:dyDescent="0.25"/>
  <cols>
    <col min="1" max="1" width="5.140625" customWidth="1"/>
    <col min="2" max="2" width="18.85546875" customWidth="1"/>
    <col min="3" max="3" width="24.7109375" customWidth="1"/>
    <col min="4" max="4" width="18.28515625" customWidth="1"/>
    <col min="6" max="6" width="7.7109375" customWidth="1"/>
    <col min="7" max="7" width="15.85546875" customWidth="1"/>
    <col min="8" max="8" width="9.140625" customWidth="1"/>
    <col min="9" max="9" width="10.140625" customWidth="1"/>
    <col min="10" max="10" width="12.5703125" customWidth="1"/>
    <col min="11" max="11" width="14.42578125" customWidth="1"/>
  </cols>
  <sheetData>
    <row r="1" spans="1:11" ht="15" customHeight="1" x14ac:dyDescent="0.25">
      <c r="A1" s="139" t="s">
        <v>11</v>
      </c>
      <c r="B1" s="139"/>
      <c r="C1" s="139"/>
      <c r="D1" s="139"/>
      <c r="E1" s="139"/>
      <c r="F1" s="139"/>
      <c r="G1" s="139"/>
      <c r="H1" s="139"/>
      <c r="I1" s="139"/>
    </row>
    <row r="2" spans="1:11" ht="15" customHeight="1" x14ac:dyDescent="0.25">
      <c r="A2" s="139" t="s">
        <v>60</v>
      </c>
      <c r="B2" s="139"/>
      <c r="C2" s="139"/>
      <c r="D2" s="139"/>
      <c r="E2" s="139"/>
      <c r="F2" s="139"/>
      <c r="G2" s="139"/>
      <c r="H2" s="139"/>
      <c r="I2" s="139"/>
    </row>
    <row r="3" spans="1:11" ht="15.75" customHeight="1" x14ac:dyDescent="0.25"/>
    <row r="4" spans="1:11" ht="16.5" x14ac:dyDescent="0.25">
      <c r="A4" s="140" t="s">
        <v>36</v>
      </c>
      <c r="B4" s="140"/>
      <c r="C4" s="140"/>
      <c r="D4" s="140"/>
      <c r="E4" s="140"/>
      <c r="F4" s="140"/>
      <c r="G4" s="140"/>
      <c r="H4" s="140"/>
      <c r="I4" s="140"/>
    </row>
    <row r="5" spans="1:11" ht="16.5" x14ac:dyDescent="0.25">
      <c r="A5" s="135"/>
      <c r="B5" s="135"/>
      <c r="C5" s="135"/>
      <c r="D5" s="135"/>
      <c r="E5" s="135"/>
      <c r="F5" s="135"/>
      <c r="G5" s="135"/>
      <c r="H5" s="135"/>
      <c r="I5" s="135"/>
    </row>
    <row r="6" spans="1:11" x14ac:dyDescent="0.25">
      <c r="A6" s="98"/>
      <c r="B6" s="98"/>
      <c r="C6" s="98"/>
      <c r="D6" s="98"/>
      <c r="E6" s="98"/>
      <c r="F6" s="98"/>
      <c r="G6" s="98"/>
      <c r="H6" s="98"/>
      <c r="I6" s="98"/>
    </row>
    <row r="7" spans="1:11" x14ac:dyDescent="0.25">
      <c r="A7" s="141" t="s">
        <v>19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</row>
    <row r="8" spans="1:11" ht="15.75" thickBot="1" x14ac:dyDescent="0.3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 ht="15.75" customHeight="1" thickBot="1" x14ac:dyDescent="0.3">
      <c r="A9" s="142" t="s">
        <v>0</v>
      </c>
      <c r="B9" s="145" t="s">
        <v>48</v>
      </c>
      <c r="C9" s="146"/>
      <c r="D9" s="147" t="s">
        <v>1</v>
      </c>
      <c r="E9" s="147" t="s">
        <v>17</v>
      </c>
      <c r="F9" s="147" t="s">
        <v>26</v>
      </c>
      <c r="G9" s="142" t="s">
        <v>2</v>
      </c>
      <c r="H9" s="152" t="s">
        <v>6</v>
      </c>
      <c r="I9" s="153"/>
      <c r="J9" s="154" t="s">
        <v>20</v>
      </c>
      <c r="K9" s="154" t="s">
        <v>21</v>
      </c>
    </row>
    <row r="10" spans="1:11" ht="15" customHeight="1" x14ac:dyDescent="0.25">
      <c r="A10" s="143"/>
      <c r="B10" s="142" t="s">
        <v>3</v>
      </c>
      <c r="C10" s="142" t="s">
        <v>4</v>
      </c>
      <c r="D10" s="148"/>
      <c r="E10" s="148"/>
      <c r="F10" s="148"/>
      <c r="G10" s="150"/>
      <c r="H10" s="161" t="s">
        <v>5</v>
      </c>
      <c r="I10" s="161" t="s">
        <v>87</v>
      </c>
      <c r="J10" s="155"/>
      <c r="K10" s="157"/>
    </row>
    <row r="11" spans="1:11" ht="22.5" customHeight="1" thickBot="1" x14ac:dyDescent="0.3">
      <c r="A11" s="144"/>
      <c r="B11" s="144"/>
      <c r="C11" s="144"/>
      <c r="D11" s="149"/>
      <c r="E11" s="149"/>
      <c r="F11" s="149"/>
      <c r="G11" s="151"/>
      <c r="H11" s="158"/>
      <c r="I11" s="162"/>
      <c r="J11" s="156"/>
      <c r="K11" s="158"/>
    </row>
    <row r="12" spans="1:11" ht="64.5" customHeight="1" thickBot="1" x14ac:dyDescent="0.3">
      <c r="A12" s="13">
        <v>1</v>
      </c>
      <c r="B12" s="44" t="s">
        <v>83</v>
      </c>
      <c r="C12" s="59" t="s">
        <v>91</v>
      </c>
      <c r="D12" s="55" t="s">
        <v>39</v>
      </c>
      <c r="E12" s="55" t="s">
        <v>102</v>
      </c>
      <c r="F12" s="26">
        <v>28</v>
      </c>
      <c r="G12" s="55" t="s">
        <v>103</v>
      </c>
      <c r="H12" s="26">
        <v>13</v>
      </c>
      <c r="I12" s="26">
        <v>17</v>
      </c>
      <c r="J12" s="48">
        <v>89120</v>
      </c>
      <c r="K12" s="48">
        <v>67600</v>
      </c>
    </row>
    <row r="13" spans="1:11" ht="64.5" customHeight="1" thickBot="1" x14ac:dyDescent="0.3">
      <c r="A13" s="55">
        <v>1</v>
      </c>
      <c r="B13" s="44" t="s">
        <v>83</v>
      </c>
      <c r="C13" s="59" t="s">
        <v>91</v>
      </c>
      <c r="D13" s="55" t="s">
        <v>39</v>
      </c>
      <c r="E13" s="55" t="s">
        <v>104</v>
      </c>
      <c r="F13" s="55">
        <v>28</v>
      </c>
      <c r="G13" s="55" t="s">
        <v>105</v>
      </c>
      <c r="H13" s="26">
        <v>12</v>
      </c>
      <c r="I13" s="26">
        <v>20</v>
      </c>
      <c r="J13" s="48">
        <v>84958.8</v>
      </c>
      <c r="K13" s="48">
        <v>67600</v>
      </c>
    </row>
    <row r="14" spans="1:11" ht="72" thickBot="1" x14ac:dyDescent="0.3">
      <c r="A14" s="59">
        <v>1</v>
      </c>
      <c r="B14" s="70" t="s">
        <v>107</v>
      </c>
      <c r="C14" s="59" t="s">
        <v>106</v>
      </c>
      <c r="D14" s="59" t="s">
        <v>39</v>
      </c>
      <c r="E14" s="59" t="s">
        <v>110</v>
      </c>
      <c r="F14" s="59">
        <v>32</v>
      </c>
      <c r="G14" s="59" t="s">
        <v>108</v>
      </c>
      <c r="H14" s="109">
        <v>2</v>
      </c>
      <c r="I14" s="109">
        <v>54</v>
      </c>
      <c r="J14" s="110">
        <v>83300</v>
      </c>
      <c r="K14" s="110">
        <v>54300</v>
      </c>
    </row>
    <row r="15" spans="1:11" ht="72" thickBot="1" x14ac:dyDescent="0.3">
      <c r="A15" s="130">
        <v>1</v>
      </c>
      <c r="B15" s="131" t="s">
        <v>133</v>
      </c>
      <c r="C15" s="59" t="s">
        <v>55</v>
      </c>
      <c r="D15" s="59" t="s">
        <v>39</v>
      </c>
      <c r="E15" s="59" t="s">
        <v>132</v>
      </c>
      <c r="F15" s="59">
        <v>27</v>
      </c>
      <c r="G15" s="132" t="s">
        <v>134</v>
      </c>
      <c r="H15" s="109">
        <v>6</v>
      </c>
      <c r="I15" s="109">
        <v>26</v>
      </c>
      <c r="J15" s="110">
        <v>47908</v>
      </c>
      <c r="K15" s="134">
        <v>126300</v>
      </c>
    </row>
    <row r="16" spans="1:11" ht="15.75" thickBot="1" x14ac:dyDescent="0.3">
      <c r="A16" s="52">
        <f>SUM(A12:A15)</f>
        <v>4</v>
      </c>
      <c r="B16" s="166" t="s">
        <v>10</v>
      </c>
      <c r="C16" s="172"/>
      <c r="D16" s="172"/>
      <c r="E16" s="173"/>
      <c r="F16" s="96">
        <f>SUM(F12:F15)</f>
        <v>115</v>
      </c>
      <c r="G16" s="97"/>
      <c r="H16" s="127">
        <f t="shared" ref="H16:I16" si="0">SUM(H12:H15)</f>
        <v>33</v>
      </c>
      <c r="I16" s="127">
        <f t="shared" si="0"/>
        <v>117</v>
      </c>
      <c r="J16" s="99">
        <f>SUM(J12:J15)</f>
        <v>305286.8</v>
      </c>
      <c r="K16" s="128">
        <f>SUM(K12:K15)</f>
        <v>315800</v>
      </c>
    </row>
    <row r="17" spans="1:11" ht="15.75" thickBot="1" x14ac:dyDescent="0.3">
      <c r="A17" s="163" t="s">
        <v>9</v>
      </c>
      <c r="B17" s="164"/>
      <c r="C17" s="164"/>
      <c r="D17" s="164"/>
      <c r="E17" s="164"/>
      <c r="F17" s="164"/>
      <c r="G17" s="165"/>
      <c r="H17" s="39"/>
      <c r="I17" s="39"/>
      <c r="J17" s="99" t="s">
        <v>12</v>
      </c>
      <c r="K17" s="41">
        <f>+K16*1.1</f>
        <v>347380</v>
      </c>
    </row>
    <row r="18" spans="1:11" ht="15.75" thickBot="1" x14ac:dyDescent="0.3">
      <c r="A18" s="166" t="s">
        <v>29</v>
      </c>
      <c r="B18" s="167"/>
      <c r="C18" s="167"/>
      <c r="D18" s="167"/>
      <c r="E18" s="167"/>
      <c r="F18" s="167"/>
      <c r="G18" s="168"/>
      <c r="H18" s="42"/>
      <c r="I18" s="42"/>
      <c r="J18" s="169">
        <f>+K17+J16</f>
        <v>652666.80000000005</v>
      </c>
      <c r="K18" s="165"/>
    </row>
    <row r="19" spans="1:11" x14ac:dyDescent="0.25">
      <c r="A19" s="113"/>
      <c r="B19" s="114"/>
      <c r="C19" s="114"/>
      <c r="D19" s="114"/>
      <c r="E19" s="114"/>
      <c r="F19" s="114"/>
      <c r="G19" s="114"/>
      <c r="H19" s="118"/>
      <c r="I19" s="118"/>
      <c r="J19" s="116"/>
      <c r="K19" s="117"/>
    </row>
    <row r="21" spans="1:11" ht="15.75" thickBot="1" x14ac:dyDescent="0.3">
      <c r="A21" s="170" t="s">
        <v>67</v>
      </c>
      <c r="B21" s="171"/>
      <c r="C21" s="171"/>
      <c r="D21" s="8"/>
      <c r="E21" s="8"/>
      <c r="F21" s="8"/>
      <c r="G21" s="8"/>
      <c r="H21" s="29"/>
      <c r="I21" s="29"/>
      <c r="J21" s="30"/>
      <c r="K21" s="31"/>
    </row>
    <row r="22" spans="1:11" ht="15.75" thickBot="1" x14ac:dyDescent="0.3">
      <c r="A22" s="142" t="s">
        <v>0</v>
      </c>
      <c r="B22" s="145" t="s">
        <v>48</v>
      </c>
      <c r="C22" s="146"/>
      <c r="D22" s="147" t="s">
        <v>1</v>
      </c>
      <c r="E22" s="147" t="s">
        <v>17</v>
      </c>
      <c r="F22" s="147" t="s">
        <v>26</v>
      </c>
      <c r="G22" s="142" t="s">
        <v>2</v>
      </c>
      <c r="H22" s="152" t="s">
        <v>6</v>
      </c>
      <c r="I22" s="153"/>
      <c r="J22" s="154" t="s">
        <v>20</v>
      </c>
      <c r="K22" s="154" t="s">
        <v>21</v>
      </c>
    </row>
    <row r="23" spans="1:11" x14ac:dyDescent="0.25">
      <c r="A23" s="143"/>
      <c r="B23" s="142" t="s">
        <v>3</v>
      </c>
      <c r="C23" s="142" t="s">
        <v>4</v>
      </c>
      <c r="D23" s="148"/>
      <c r="E23" s="148"/>
      <c r="F23" s="148"/>
      <c r="G23" s="150"/>
      <c r="H23" s="161" t="s">
        <v>5</v>
      </c>
      <c r="I23" s="161" t="s">
        <v>87</v>
      </c>
      <c r="J23" s="155"/>
      <c r="K23" s="157"/>
    </row>
    <row r="24" spans="1:11" ht="23.25" customHeight="1" thickBot="1" x14ac:dyDescent="0.3">
      <c r="A24" s="144"/>
      <c r="B24" s="144"/>
      <c r="C24" s="144"/>
      <c r="D24" s="149"/>
      <c r="E24" s="149"/>
      <c r="F24" s="149"/>
      <c r="G24" s="151"/>
      <c r="H24" s="158"/>
      <c r="I24" s="162"/>
      <c r="J24" s="156"/>
      <c r="K24" s="158"/>
    </row>
    <row r="25" spans="1:11" ht="93" customHeight="1" thickBot="1" x14ac:dyDescent="0.3">
      <c r="A25" s="44">
        <v>1</v>
      </c>
      <c r="B25" s="70" t="s">
        <v>109</v>
      </c>
      <c r="C25" s="59" t="s">
        <v>124</v>
      </c>
      <c r="D25" s="70" t="s">
        <v>70</v>
      </c>
      <c r="E25" s="71" t="s">
        <v>111</v>
      </c>
      <c r="F25" s="70">
        <v>24</v>
      </c>
      <c r="G25" s="70" t="s">
        <v>42</v>
      </c>
      <c r="H25" s="70">
        <v>31</v>
      </c>
      <c r="I25" s="70">
        <v>0</v>
      </c>
      <c r="J25" s="74">
        <v>55935</v>
      </c>
      <c r="K25" s="74">
        <v>114100</v>
      </c>
    </row>
    <row r="26" spans="1:11" ht="15.75" thickBot="1" x14ac:dyDescent="0.3">
      <c r="A26" s="53">
        <f>SUM(A25:A25)</f>
        <v>1</v>
      </c>
      <c r="B26" s="166" t="s">
        <v>10</v>
      </c>
      <c r="C26" s="172"/>
      <c r="D26" s="172"/>
      <c r="E26" s="173"/>
      <c r="F26" s="103">
        <f>SUM(F25:F25)</f>
        <v>24</v>
      </c>
      <c r="G26" s="102"/>
      <c r="H26" s="103">
        <f>SUM(H25:H25)</f>
        <v>31</v>
      </c>
      <c r="I26" s="103">
        <f>SUM(I25:I25)</f>
        <v>0</v>
      </c>
      <c r="J26" s="105">
        <f>SUM(J25:J25)</f>
        <v>55935</v>
      </c>
      <c r="K26" s="105">
        <f>SUM(K25:K25)</f>
        <v>114100</v>
      </c>
    </row>
    <row r="27" spans="1:11" ht="15.75" thickBot="1" x14ac:dyDescent="0.3">
      <c r="A27" s="176" t="s">
        <v>9</v>
      </c>
      <c r="B27" s="177"/>
      <c r="C27" s="177"/>
      <c r="D27" s="177"/>
      <c r="E27" s="177"/>
      <c r="F27" s="177"/>
      <c r="G27" s="177"/>
      <c r="H27" s="39"/>
      <c r="I27" s="27"/>
      <c r="J27" s="105" t="s">
        <v>12</v>
      </c>
      <c r="K27" s="105">
        <f>+K26*1.1</f>
        <v>125510.00000000001</v>
      </c>
    </row>
    <row r="28" spans="1:11" ht="15.75" thickBot="1" x14ac:dyDescent="0.3">
      <c r="A28" s="178" t="s">
        <v>29</v>
      </c>
      <c r="B28" s="179"/>
      <c r="C28" s="179"/>
      <c r="D28" s="179"/>
      <c r="E28" s="179"/>
      <c r="F28" s="179"/>
      <c r="G28" s="179"/>
      <c r="H28" s="28"/>
      <c r="I28" s="28"/>
      <c r="J28" s="184">
        <f>+K27+J26</f>
        <v>181445</v>
      </c>
      <c r="K28" s="177"/>
    </row>
    <row r="29" spans="1:11" x14ac:dyDescent="0.25">
      <c r="A29" s="113"/>
      <c r="B29" s="114"/>
      <c r="C29" s="114"/>
      <c r="D29" s="114"/>
      <c r="E29" s="114"/>
      <c r="F29" s="114"/>
      <c r="G29" s="114"/>
      <c r="H29" s="115"/>
      <c r="I29" s="115"/>
      <c r="J29" s="116"/>
      <c r="K29" s="117"/>
    </row>
    <row r="30" spans="1:11" ht="15.75" thickBot="1" x14ac:dyDescent="0.3">
      <c r="A30" s="170" t="s">
        <v>61</v>
      </c>
      <c r="B30" s="171"/>
      <c r="C30" s="171"/>
      <c r="D30" s="8"/>
      <c r="E30" s="8"/>
      <c r="F30" s="8"/>
      <c r="G30" s="8"/>
      <c r="H30" s="29"/>
      <c r="I30" s="29"/>
      <c r="J30" s="30"/>
      <c r="K30" s="31"/>
    </row>
    <row r="31" spans="1:11" ht="15.75" thickBot="1" x14ac:dyDescent="0.3">
      <c r="A31" s="142" t="s">
        <v>0</v>
      </c>
      <c r="B31" s="145" t="s">
        <v>48</v>
      </c>
      <c r="C31" s="146"/>
      <c r="D31" s="147" t="s">
        <v>1</v>
      </c>
      <c r="E31" s="147" t="s">
        <v>17</v>
      </c>
      <c r="F31" s="147" t="s">
        <v>26</v>
      </c>
      <c r="G31" s="142" t="s">
        <v>2</v>
      </c>
      <c r="H31" s="152" t="s">
        <v>6</v>
      </c>
      <c r="I31" s="153"/>
      <c r="J31" s="154" t="s">
        <v>20</v>
      </c>
      <c r="K31" s="154" t="s">
        <v>21</v>
      </c>
    </row>
    <row r="32" spans="1:11" x14ac:dyDescent="0.25">
      <c r="A32" s="143"/>
      <c r="B32" s="142" t="s">
        <v>3</v>
      </c>
      <c r="C32" s="142" t="s">
        <v>4</v>
      </c>
      <c r="D32" s="148"/>
      <c r="E32" s="148"/>
      <c r="F32" s="148"/>
      <c r="G32" s="150"/>
      <c r="H32" s="161" t="s">
        <v>5</v>
      </c>
      <c r="I32" s="161" t="s">
        <v>87</v>
      </c>
      <c r="J32" s="155"/>
      <c r="K32" s="157"/>
    </row>
    <row r="33" spans="1:11" ht="20.25" customHeight="1" thickBot="1" x14ac:dyDescent="0.3">
      <c r="A33" s="144"/>
      <c r="B33" s="144"/>
      <c r="C33" s="144"/>
      <c r="D33" s="149"/>
      <c r="E33" s="149"/>
      <c r="F33" s="149"/>
      <c r="G33" s="151"/>
      <c r="H33" s="158"/>
      <c r="I33" s="162"/>
      <c r="J33" s="156"/>
      <c r="K33" s="158"/>
    </row>
    <row r="34" spans="1:11" ht="75" customHeight="1" thickBot="1" x14ac:dyDescent="0.3">
      <c r="A34" s="44">
        <v>1</v>
      </c>
      <c r="B34" s="82" t="s">
        <v>112</v>
      </c>
      <c r="C34" s="111" t="s">
        <v>114</v>
      </c>
      <c r="D34" s="82" t="s">
        <v>63</v>
      </c>
      <c r="E34" s="82" t="s">
        <v>115</v>
      </c>
      <c r="F34" s="36">
        <v>16</v>
      </c>
      <c r="G34" s="82" t="s">
        <v>113</v>
      </c>
      <c r="H34" s="82">
        <v>0</v>
      </c>
      <c r="I34" s="82">
        <v>65</v>
      </c>
      <c r="J34" s="112">
        <v>34574</v>
      </c>
      <c r="K34" s="112">
        <v>54300</v>
      </c>
    </row>
    <row r="35" spans="1:11" ht="15.75" thickBot="1" x14ac:dyDescent="0.3">
      <c r="A35" s="53">
        <f>SUM(A34:A34)</f>
        <v>1</v>
      </c>
      <c r="B35" s="166" t="s">
        <v>10</v>
      </c>
      <c r="C35" s="172"/>
      <c r="D35" s="172"/>
      <c r="E35" s="173"/>
      <c r="F35" s="103">
        <f>+F34</f>
        <v>16</v>
      </c>
      <c r="G35" s="102"/>
      <c r="H35" s="103">
        <f>SUM(H34:H34)</f>
        <v>0</v>
      </c>
      <c r="I35" s="103">
        <f>SUM(I34:I34)</f>
        <v>65</v>
      </c>
      <c r="J35" s="105">
        <f>SUM(J34:J34)</f>
        <v>34574</v>
      </c>
      <c r="K35" s="105">
        <f>SUM(K34:K34)</f>
        <v>54300</v>
      </c>
    </row>
    <row r="36" spans="1:11" ht="15.75" thickBot="1" x14ac:dyDescent="0.3">
      <c r="A36" s="176" t="s">
        <v>9</v>
      </c>
      <c r="B36" s="177"/>
      <c r="C36" s="177"/>
      <c r="D36" s="177"/>
      <c r="E36" s="177"/>
      <c r="F36" s="177"/>
      <c r="G36" s="177"/>
      <c r="H36" s="39"/>
      <c r="I36" s="27"/>
      <c r="J36" s="105" t="s">
        <v>12</v>
      </c>
      <c r="K36" s="105">
        <f>+K35*1.1</f>
        <v>59730.000000000007</v>
      </c>
    </row>
    <row r="37" spans="1:11" ht="15.75" thickBot="1" x14ac:dyDescent="0.3">
      <c r="A37" s="178" t="s">
        <v>29</v>
      </c>
      <c r="B37" s="179"/>
      <c r="C37" s="179"/>
      <c r="D37" s="179"/>
      <c r="E37" s="179"/>
      <c r="F37" s="179"/>
      <c r="G37" s="179"/>
      <c r="H37" s="28"/>
      <c r="I37" s="28"/>
      <c r="J37" s="184">
        <f>+J35+K36</f>
        <v>94304</v>
      </c>
      <c r="K37" s="177"/>
    </row>
    <row r="38" spans="1:11" x14ac:dyDescent="0.25">
      <c r="A38" s="113"/>
      <c r="B38" s="114"/>
      <c r="C38" s="114"/>
      <c r="D38" s="114"/>
      <c r="E38" s="114"/>
      <c r="F38" s="114"/>
      <c r="G38" s="114"/>
      <c r="H38" s="115"/>
      <c r="I38" s="115"/>
      <c r="J38" s="116"/>
      <c r="K38" s="117"/>
    </row>
    <row r="40" spans="1:11" ht="15.75" thickBot="1" x14ac:dyDescent="0.3">
      <c r="A40" s="170" t="s">
        <v>99</v>
      </c>
      <c r="B40" s="171"/>
      <c r="C40" s="171"/>
      <c r="D40" s="8"/>
      <c r="E40" s="8"/>
      <c r="F40" s="8"/>
      <c r="G40" s="8"/>
      <c r="H40" s="29"/>
      <c r="I40" s="29"/>
      <c r="J40" s="30"/>
      <c r="K40" s="31"/>
    </row>
    <row r="41" spans="1:11" ht="15.75" thickBot="1" x14ac:dyDescent="0.3">
      <c r="A41" s="142" t="s">
        <v>0</v>
      </c>
      <c r="B41" s="145" t="s">
        <v>48</v>
      </c>
      <c r="C41" s="146"/>
      <c r="D41" s="147" t="s">
        <v>1</v>
      </c>
      <c r="E41" s="147" t="s">
        <v>17</v>
      </c>
      <c r="F41" s="147" t="s">
        <v>26</v>
      </c>
      <c r="G41" s="142" t="s">
        <v>2</v>
      </c>
      <c r="H41" s="152" t="s">
        <v>6</v>
      </c>
      <c r="I41" s="153"/>
      <c r="J41" s="154" t="s">
        <v>20</v>
      </c>
      <c r="K41" s="154" t="s">
        <v>21</v>
      </c>
    </row>
    <row r="42" spans="1:11" ht="15" customHeight="1" x14ac:dyDescent="0.25">
      <c r="A42" s="143"/>
      <c r="B42" s="142" t="s">
        <v>3</v>
      </c>
      <c r="C42" s="142" t="s">
        <v>4</v>
      </c>
      <c r="D42" s="148"/>
      <c r="E42" s="148"/>
      <c r="F42" s="148"/>
      <c r="G42" s="150"/>
      <c r="H42" s="161" t="s">
        <v>5</v>
      </c>
      <c r="I42" s="161" t="s">
        <v>87</v>
      </c>
      <c r="J42" s="155"/>
      <c r="K42" s="157"/>
    </row>
    <row r="43" spans="1:11" ht="24" customHeight="1" thickBot="1" x14ac:dyDescent="0.3">
      <c r="A43" s="144"/>
      <c r="B43" s="144"/>
      <c r="C43" s="144"/>
      <c r="D43" s="149"/>
      <c r="E43" s="149"/>
      <c r="F43" s="149"/>
      <c r="G43" s="151"/>
      <c r="H43" s="158"/>
      <c r="I43" s="162"/>
      <c r="J43" s="156"/>
      <c r="K43" s="158"/>
    </row>
    <row r="44" spans="1:11" ht="72" thickBot="1" x14ac:dyDescent="0.3">
      <c r="A44" s="44">
        <v>1</v>
      </c>
      <c r="B44" s="82" t="s">
        <v>116</v>
      </c>
      <c r="C44" s="59" t="s">
        <v>55</v>
      </c>
      <c r="D44" s="82" t="s">
        <v>117</v>
      </c>
      <c r="E44" s="82" t="s">
        <v>118</v>
      </c>
      <c r="F44" s="70">
        <v>24</v>
      </c>
      <c r="G44" s="82" t="s">
        <v>119</v>
      </c>
      <c r="H44" s="70">
        <v>20</v>
      </c>
      <c r="I44" s="70">
        <v>3</v>
      </c>
      <c r="J44" s="112">
        <v>79296</v>
      </c>
      <c r="K44" s="112">
        <v>87600</v>
      </c>
    </row>
    <row r="45" spans="1:11" ht="15.75" thickBot="1" x14ac:dyDescent="0.3">
      <c r="A45" s="53">
        <f>+A44</f>
        <v>1</v>
      </c>
      <c r="B45" s="166" t="s">
        <v>10</v>
      </c>
      <c r="C45" s="172"/>
      <c r="D45" s="172"/>
      <c r="E45" s="173"/>
      <c r="F45" s="103">
        <f>SUM(F44:F44)</f>
        <v>24</v>
      </c>
      <c r="G45" s="102"/>
      <c r="H45" s="103">
        <f>SUM(H44:H44)</f>
        <v>20</v>
      </c>
      <c r="I45" s="103">
        <f>SUM(I44:I44)</f>
        <v>3</v>
      </c>
      <c r="J45" s="105">
        <f>SUM(J44:J44)</f>
        <v>79296</v>
      </c>
      <c r="K45" s="105">
        <f>SUM(K44:K44)</f>
        <v>87600</v>
      </c>
    </row>
    <row r="46" spans="1:11" ht="15.75" thickBot="1" x14ac:dyDescent="0.3">
      <c r="A46" s="176" t="s">
        <v>9</v>
      </c>
      <c r="B46" s="177"/>
      <c r="C46" s="177"/>
      <c r="D46" s="177"/>
      <c r="E46" s="177"/>
      <c r="F46" s="177"/>
      <c r="G46" s="177"/>
      <c r="H46" s="39"/>
      <c r="I46" s="27"/>
      <c r="J46" s="105" t="s">
        <v>12</v>
      </c>
      <c r="K46" s="105">
        <f>+K45*1.1</f>
        <v>96360.000000000015</v>
      </c>
    </row>
    <row r="47" spans="1:11" ht="15.75" thickBot="1" x14ac:dyDescent="0.3">
      <c r="A47" s="178" t="s">
        <v>29</v>
      </c>
      <c r="B47" s="179"/>
      <c r="C47" s="179"/>
      <c r="D47" s="179"/>
      <c r="E47" s="179"/>
      <c r="F47" s="179"/>
      <c r="G47" s="179"/>
      <c r="H47" s="28"/>
      <c r="I47" s="28"/>
      <c r="J47" s="184">
        <f>+J45+K46</f>
        <v>175656</v>
      </c>
      <c r="K47" s="177"/>
    </row>
    <row r="49" spans="1:11" ht="15.75" thickBot="1" x14ac:dyDescent="0.3">
      <c r="A49" s="170" t="s">
        <v>80</v>
      </c>
      <c r="B49" s="171"/>
      <c r="C49" s="171"/>
      <c r="D49" s="8"/>
      <c r="E49" s="8"/>
      <c r="F49" s="8"/>
      <c r="G49" s="8"/>
      <c r="H49" s="29"/>
      <c r="I49" s="29"/>
      <c r="J49" s="30"/>
      <c r="K49" s="31"/>
    </row>
    <row r="50" spans="1:11" ht="15.75" thickBot="1" x14ac:dyDescent="0.3">
      <c r="A50" s="142" t="s">
        <v>0</v>
      </c>
      <c r="B50" s="145" t="s">
        <v>48</v>
      </c>
      <c r="C50" s="146"/>
      <c r="D50" s="147" t="s">
        <v>1</v>
      </c>
      <c r="E50" s="147" t="s">
        <v>17</v>
      </c>
      <c r="F50" s="147" t="s">
        <v>26</v>
      </c>
      <c r="G50" s="142" t="s">
        <v>2</v>
      </c>
      <c r="H50" s="152" t="s">
        <v>6</v>
      </c>
      <c r="I50" s="153"/>
      <c r="J50" s="154" t="s">
        <v>20</v>
      </c>
      <c r="K50" s="154" t="s">
        <v>21</v>
      </c>
    </row>
    <row r="51" spans="1:11" x14ac:dyDescent="0.25">
      <c r="A51" s="143"/>
      <c r="B51" s="142" t="s">
        <v>3</v>
      </c>
      <c r="C51" s="142" t="s">
        <v>4</v>
      </c>
      <c r="D51" s="148"/>
      <c r="E51" s="148"/>
      <c r="F51" s="148"/>
      <c r="G51" s="150"/>
      <c r="H51" s="161" t="s">
        <v>5</v>
      </c>
      <c r="I51" s="161" t="s">
        <v>87</v>
      </c>
      <c r="J51" s="155"/>
      <c r="K51" s="157"/>
    </row>
    <row r="52" spans="1:11" ht="19.5" customHeight="1" thickBot="1" x14ac:dyDescent="0.3">
      <c r="A52" s="144"/>
      <c r="B52" s="144"/>
      <c r="C52" s="144"/>
      <c r="D52" s="149"/>
      <c r="E52" s="149"/>
      <c r="F52" s="149"/>
      <c r="G52" s="151"/>
      <c r="H52" s="158"/>
      <c r="I52" s="162"/>
      <c r="J52" s="156"/>
      <c r="K52" s="158"/>
    </row>
    <row r="53" spans="1:11" ht="63" customHeight="1" thickBot="1" x14ac:dyDescent="0.3">
      <c r="A53" s="82">
        <v>1</v>
      </c>
      <c r="B53" s="82" t="s">
        <v>82</v>
      </c>
      <c r="C53" s="111" t="s">
        <v>121</v>
      </c>
      <c r="D53" s="82" t="s">
        <v>44</v>
      </c>
      <c r="E53" s="82" t="s">
        <v>104</v>
      </c>
      <c r="F53" s="82">
        <v>24</v>
      </c>
      <c r="G53" s="82" t="s">
        <v>120</v>
      </c>
      <c r="H53" s="82">
        <v>0</v>
      </c>
      <c r="I53" s="82">
        <v>30</v>
      </c>
      <c r="J53" s="112">
        <v>58056</v>
      </c>
      <c r="K53" s="112">
        <v>118856</v>
      </c>
    </row>
    <row r="54" spans="1:11" ht="77.25" customHeight="1" thickBot="1" x14ac:dyDescent="0.3">
      <c r="A54" s="82">
        <v>1</v>
      </c>
      <c r="B54" s="82" t="s">
        <v>82</v>
      </c>
      <c r="C54" s="73" t="s">
        <v>123</v>
      </c>
      <c r="D54" s="82" t="s">
        <v>44</v>
      </c>
      <c r="E54" s="82" t="s">
        <v>132</v>
      </c>
      <c r="F54" s="82">
        <v>32</v>
      </c>
      <c r="G54" s="82" t="s">
        <v>122</v>
      </c>
      <c r="H54" s="82">
        <v>7</v>
      </c>
      <c r="I54" s="82">
        <v>33</v>
      </c>
      <c r="J54" s="138">
        <v>58056</v>
      </c>
      <c r="K54" s="138">
        <v>110100</v>
      </c>
    </row>
    <row r="55" spans="1:11" ht="15.75" thickBot="1" x14ac:dyDescent="0.3">
      <c r="A55" s="53">
        <f>SUM(A53:A54)</f>
        <v>2</v>
      </c>
      <c r="B55" s="166" t="s">
        <v>10</v>
      </c>
      <c r="C55" s="172"/>
      <c r="D55" s="172"/>
      <c r="E55" s="173"/>
      <c r="F55" s="103">
        <f>SUM(F53:F54)</f>
        <v>56</v>
      </c>
      <c r="G55" s="102"/>
      <c r="H55" s="103">
        <f t="shared" ref="H55:K55" si="1">SUM(H53:H54)</f>
        <v>7</v>
      </c>
      <c r="I55" s="103">
        <f t="shared" si="1"/>
        <v>63</v>
      </c>
      <c r="J55" s="105">
        <f t="shared" si="1"/>
        <v>116112</v>
      </c>
      <c r="K55" s="105">
        <f t="shared" si="1"/>
        <v>228956</v>
      </c>
    </row>
    <row r="56" spans="1:11" ht="15.75" thickBot="1" x14ac:dyDescent="0.3">
      <c r="A56" s="176" t="s">
        <v>9</v>
      </c>
      <c r="B56" s="177"/>
      <c r="C56" s="177"/>
      <c r="D56" s="177"/>
      <c r="E56" s="177"/>
      <c r="F56" s="177"/>
      <c r="G56" s="177"/>
      <c r="H56" s="39"/>
      <c r="I56" s="27"/>
      <c r="J56" s="105" t="s">
        <v>12</v>
      </c>
      <c r="K56" s="105">
        <f>+K55*1.1</f>
        <v>251851.6</v>
      </c>
    </row>
    <row r="57" spans="1:11" ht="15.75" thickBot="1" x14ac:dyDescent="0.3">
      <c r="A57" s="178" t="s">
        <v>29</v>
      </c>
      <c r="B57" s="179"/>
      <c r="C57" s="179"/>
      <c r="D57" s="179"/>
      <c r="E57" s="179"/>
      <c r="F57" s="179"/>
      <c r="G57" s="179"/>
      <c r="H57" s="28"/>
      <c r="I57" s="28"/>
      <c r="J57" s="184">
        <f>+K56+J55</f>
        <v>367963.6</v>
      </c>
      <c r="K57" s="177"/>
    </row>
    <row r="58" spans="1:11" x14ac:dyDescent="0.25">
      <c r="A58" s="113"/>
      <c r="B58" s="114"/>
      <c r="C58" s="114"/>
      <c r="D58" s="114"/>
      <c r="E58" s="114"/>
      <c r="F58" s="114"/>
      <c r="G58" s="114"/>
      <c r="H58" s="115"/>
      <c r="I58" s="115"/>
      <c r="J58" s="116"/>
      <c r="K58" s="117"/>
    </row>
    <row r="59" spans="1:11" ht="15.75" thickBot="1" x14ac:dyDescent="0.3">
      <c r="A59" s="170" t="s">
        <v>11</v>
      </c>
      <c r="B59" s="171"/>
      <c r="C59" s="171"/>
      <c r="D59" s="8"/>
      <c r="E59" s="8"/>
      <c r="F59" s="8"/>
      <c r="G59" s="8"/>
      <c r="H59" s="29"/>
      <c r="I59" s="29"/>
      <c r="J59" s="30"/>
      <c r="K59" s="31"/>
    </row>
    <row r="60" spans="1:11" ht="15.75" thickBot="1" x14ac:dyDescent="0.3">
      <c r="A60" s="142" t="s">
        <v>0</v>
      </c>
      <c r="B60" s="145" t="s">
        <v>48</v>
      </c>
      <c r="C60" s="146"/>
      <c r="D60" s="147" t="s">
        <v>1</v>
      </c>
      <c r="E60" s="147" t="s">
        <v>17</v>
      </c>
      <c r="F60" s="147" t="s">
        <v>26</v>
      </c>
      <c r="G60" s="142" t="s">
        <v>2</v>
      </c>
      <c r="H60" s="152" t="s">
        <v>6</v>
      </c>
      <c r="I60" s="153"/>
      <c r="J60" s="154" t="s">
        <v>20</v>
      </c>
      <c r="K60" s="154" t="s">
        <v>21</v>
      </c>
    </row>
    <row r="61" spans="1:11" x14ac:dyDescent="0.25">
      <c r="A61" s="143"/>
      <c r="B61" s="142" t="s">
        <v>3</v>
      </c>
      <c r="C61" s="142" t="s">
        <v>4</v>
      </c>
      <c r="D61" s="148"/>
      <c r="E61" s="148"/>
      <c r="F61" s="148"/>
      <c r="G61" s="150"/>
      <c r="H61" s="161" t="s">
        <v>5</v>
      </c>
      <c r="I61" s="161" t="s">
        <v>87</v>
      </c>
      <c r="J61" s="155"/>
      <c r="K61" s="157"/>
    </row>
    <row r="62" spans="1:11" ht="19.5" customHeight="1" thickBot="1" x14ac:dyDescent="0.3">
      <c r="A62" s="144"/>
      <c r="B62" s="144"/>
      <c r="C62" s="144"/>
      <c r="D62" s="149"/>
      <c r="E62" s="149"/>
      <c r="F62" s="149"/>
      <c r="G62" s="151"/>
      <c r="H62" s="158"/>
      <c r="I62" s="162"/>
      <c r="J62" s="156"/>
      <c r="K62" s="158"/>
    </row>
    <row r="63" spans="1:11" ht="57.75" thickBot="1" x14ac:dyDescent="0.3">
      <c r="A63" s="44">
        <v>1</v>
      </c>
      <c r="B63" s="82" t="s">
        <v>129</v>
      </c>
      <c r="C63" s="59" t="s">
        <v>125</v>
      </c>
      <c r="D63" s="82" t="s">
        <v>126</v>
      </c>
      <c r="E63" s="129" t="s">
        <v>128</v>
      </c>
      <c r="F63" s="70">
        <v>2</v>
      </c>
      <c r="G63" s="82" t="s">
        <v>127</v>
      </c>
      <c r="H63" s="70">
        <v>40</v>
      </c>
      <c r="I63" s="70">
        <v>0</v>
      </c>
      <c r="J63" s="112">
        <v>0</v>
      </c>
      <c r="K63" s="112">
        <v>0</v>
      </c>
    </row>
    <row r="64" spans="1:11" ht="15.75" thickBot="1" x14ac:dyDescent="0.3">
      <c r="A64" s="53">
        <f>+A63</f>
        <v>1</v>
      </c>
      <c r="B64" s="166" t="s">
        <v>10</v>
      </c>
      <c r="C64" s="172"/>
      <c r="D64" s="172"/>
      <c r="E64" s="173"/>
      <c r="F64" s="121">
        <f>SUM(F63:F63)</f>
        <v>2</v>
      </c>
      <c r="G64" s="120"/>
      <c r="H64" s="121">
        <f>SUM(H63:H63)</f>
        <v>40</v>
      </c>
      <c r="I64" s="121">
        <f>SUM(I63:I63)</f>
        <v>0</v>
      </c>
      <c r="J64" s="125">
        <f>SUM(J63:J63)</f>
        <v>0</v>
      </c>
      <c r="K64" s="125">
        <f>SUM(K63:K63)</f>
        <v>0</v>
      </c>
    </row>
    <row r="65" spans="1:11" ht="15.75" thickBot="1" x14ac:dyDescent="0.3">
      <c r="A65" s="176" t="s">
        <v>9</v>
      </c>
      <c r="B65" s="177"/>
      <c r="C65" s="177"/>
      <c r="D65" s="177"/>
      <c r="E65" s="177"/>
      <c r="F65" s="177"/>
      <c r="G65" s="177"/>
      <c r="H65" s="39"/>
      <c r="I65" s="27"/>
      <c r="J65" s="125" t="s">
        <v>12</v>
      </c>
      <c r="K65" s="125">
        <f>+K64*1.1</f>
        <v>0</v>
      </c>
    </row>
    <row r="66" spans="1:11" ht="15.75" thickBot="1" x14ac:dyDescent="0.3">
      <c r="A66" s="178" t="s">
        <v>29</v>
      </c>
      <c r="B66" s="179"/>
      <c r="C66" s="179"/>
      <c r="D66" s="179"/>
      <c r="E66" s="179"/>
      <c r="F66" s="179"/>
      <c r="G66" s="179"/>
      <c r="H66" s="28"/>
      <c r="I66" s="28"/>
      <c r="J66" s="184">
        <f>+J64+K65</f>
        <v>0</v>
      </c>
      <c r="K66" s="177"/>
    </row>
    <row r="67" spans="1:11" x14ac:dyDescent="0.25">
      <c r="A67" s="113"/>
      <c r="B67" s="114"/>
      <c r="C67" s="114"/>
      <c r="D67" s="114"/>
      <c r="E67" s="114"/>
      <c r="F67" s="114"/>
      <c r="G67" s="114"/>
      <c r="H67" s="115"/>
      <c r="I67" s="115"/>
      <c r="J67" s="116"/>
      <c r="K67" s="117"/>
    </row>
    <row r="68" spans="1:11" x14ac:dyDescent="0.25">
      <c r="B68" s="174" t="s">
        <v>22</v>
      </c>
      <c r="C68" s="174"/>
      <c r="D68" s="123"/>
      <c r="E68" s="123"/>
      <c r="F68" s="75"/>
      <c r="G68" s="75"/>
    </row>
    <row r="69" spans="1:11" x14ac:dyDescent="0.25">
      <c r="A69" s="180" t="s">
        <v>59</v>
      </c>
      <c r="B69" s="180"/>
      <c r="C69" s="108">
        <v>9</v>
      </c>
    </row>
    <row r="70" spans="1:11" x14ac:dyDescent="0.25">
      <c r="A70" s="180" t="s">
        <v>130</v>
      </c>
      <c r="B70" s="180"/>
      <c r="C70" s="124">
        <v>1</v>
      </c>
    </row>
    <row r="71" spans="1:11" x14ac:dyDescent="0.25">
      <c r="A71" s="180" t="s">
        <v>89</v>
      </c>
      <c r="B71" s="180"/>
      <c r="C71" s="108">
        <f>+F16+F26+F35+F45+F55+F64</f>
        <v>237</v>
      </c>
      <c r="D71" s="100"/>
      <c r="E71" s="100"/>
      <c r="F71" s="100"/>
      <c r="G71" s="100"/>
      <c r="H71" s="100"/>
    </row>
    <row r="72" spans="1:11" x14ac:dyDescent="0.25">
      <c r="A72" s="180" t="s">
        <v>8</v>
      </c>
      <c r="B72" s="180"/>
      <c r="C72" s="108">
        <f>+H16+H26+H35+H45+H55+H64</f>
        <v>131</v>
      </c>
      <c r="E72" s="170" t="s">
        <v>31</v>
      </c>
      <c r="F72" s="170"/>
      <c r="G72" s="170"/>
      <c r="H72" s="185">
        <f>+J16+J26+J35+J45+J55+J64</f>
        <v>591203.80000000005</v>
      </c>
      <c r="I72" s="185"/>
    </row>
    <row r="73" spans="1:11" x14ac:dyDescent="0.25">
      <c r="A73" s="141" t="s">
        <v>88</v>
      </c>
      <c r="B73" s="141"/>
      <c r="C73" s="119">
        <f>+I16+I26+I35+I45+I55+I64</f>
        <v>248</v>
      </c>
      <c r="E73" s="107" t="s">
        <v>32</v>
      </c>
      <c r="F73" s="15"/>
      <c r="G73" s="4"/>
      <c r="H73" s="185">
        <f>+K17+K27+K36+K46+K56</f>
        <v>880831.6</v>
      </c>
      <c r="I73" s="185"/>
    </row>
    <row r="74" spans="1:11" x14ac:dyDescent="0.25">
      <c r="A74" s="141"/>
      <c r="B74" s="141"/>
      <c r="C74" s="119"/>
      <c r="G74" s="3"/>
      <c r="H74" s="36"/>
    </row>
    <row r="75" spans="1:11" x14ac:dyDescent="0.25">
      <c r="A75" s="180" t="s">
        <v>77</v>
      </c>
      <c r="B75" s="180"/>
      <c r="C75" s="108">
        <f>+C72+C73</f>
        <v>379</v>
      </c>
      <c r="E75" s="175" t="s">
        <v>97</v>
      </c>
      <c r="F75" s="175"/>
      <c r="G75" s="175"/>
      <c r="H75" s="185">
        <f>+H72+H73</f>
        <v>1472035.4</v>
      </c>
      <c r="I75" s="186"/>
    </row>
    <row r="76" spans="1:11" x14ac:dyDescent="0.25">
      <c r="A76" s="104"/>
      <c r="B76" s="104"/>
      <c r="E76" s="101"/>
      <c r="F76" s="101"/>
      <c r="G76" s="101"/>
      <c r="H76" s="106"/>
      <c r="I76" s="107"/>
    </row>
    <row r="77" spans="1:11" x14ac:dyDescent="0.25">
      <c r="B77" s="191" t="s">
        <v>136</v>
      </c>
      <c r="C77" s="191"/>
      <c r="D77" s="191"/>
      <c r="E77" s="191"/>
      <c r="F77" s="126"/>
    </row>
    <row r="78" spans="1:11" x14ac:dyDescent="0.25">
      <c r="B78" s="5" t="s">
        <v>43</v>
      </c>
      <c r="C78" s="122">
        <v>9</v>
      </c>
      <c r="D78" s="5" t="s">
        <v>18</v>
      </c>
      <c r="E78" s="5">
        <f>+C72</f>
        <v>131</v>
      </c>
    </row>
    <row r="79" spans="1:11" ht="29.25" x14ac:dyDescent="0.25">
      <c r="B79" s="137" t="s">
        <v>131</v>
      </c>
      <c r="C79" s="122">
        <v>1</v>
      </c>
      <c r="D79" s="133" t="s">
        <v>135</v>
      </c>
      <c r="E79" s="5">
        <f>+C73</f>
        <v>248</v>
      </c>
    </row>
    <row r="80" spans="1:11" ht="6" customHeight="1" x14ac:dyDescent="0.25"/>
  </sheetData>
  <mergeCells count="124">
    <mergeCell ref="J66:K66"/>
    <mergeCell ref="A70:B70"/>
    <mergeCell ref="G60:G62"/>
    <mergeCell ref="H60:I60"/>
    <mergeCell ref="J60:J62"/>
    <mergeCell ref="K60:K62"/>
    <mergeCell ref="B61:B62"/>
    <mergeCell ref="C61:C62"/>
    <mergeCell ref="H61:H62"/>
    <mergeCell ref="I61:I62"/>
    <mergeCell ref="B64:E64"/>
    <mergeCell ref="A1:I1"/>
    <mergeCell ref="A2:I2"/>
    <mergeCell ref="A4:I4"/>
    <mergeCell ref="A7:K7"/>
    <mergeCell ref="B16:E16"/>
    <mergeCell ref="A17:G17"/>
    <mergeCell ref="A18:G18"/>
    <mergeCell ref="J18:K18"/>
    <mergeCell ref="G9:G11"/>
    <mergeCell ref="H9:I9"/>
    <mergeCell ref="J9:J11"/>
    <mergeCell ref="K9:K11"/>
    <mergeCell ref="B10:B11"/>
    <mergeCell ref="C10:C11"/>
    <mergeCell ref="H10:H11"/>
    <mergeCell ref="I10:I11"/>
    <mergeCell ref="A9:A11"/>
    <mergeCell ref="B9:C9"/>
    <mergeCell ref="D9:D11"/>
    <mergeCell ref="E9:E11"/>
    <mergeCell ref="J28:K28"/>
    <mergeCell ref="A30:C30"/>
    <mergeCell ref="F22:F24"/>
    <mergeCell ref="G22:G24"/>
    <mergeCell ref="H22:I22"/>
    <mergeCell ref="J22:J24"/>
    <mergeCell ref="K22:K24"/>
    <mergeCell ref="H23:H24"/>
    <mergeCell ref="I23:I24"/>
    <mergeCell ref="A21:C21"/>
    <mergeCell ref="A22:A24"/>
    <mergeCell ref="B22:C22"/>
    <mergeCell ref="D22:D24"/>
    <mergeCell ref="E22:E24"/>
    <mergeCell ref="B23:B24"/>
    <mergeCell ref="C23:C24"/>
    <mergeCell ref="F9:F11"/>
    <mergeCell ref="B35:E35"/>
    <mergeCell ref="B26:E26"/>
    <mergeCell ref="A27:G27"/>
    <mergeCell ref="A28:G28"/>
    <mergeCell ref="A36:G36"/>
    <mergeCell ref="A37:G37"/>
    <mergeCell ref="J37:K37"/>
    <mergeCell ref="A40:C40"/>
    <mergeCell ref="G31:G33"/>
    <mergeCell ref="H31:I31"/>
    <mergeCell ref="J31:J33"/>
    <mergeCell ref="K31:K33"/>
    <mergeCell ref="B32:B33"/>
    <mergeCell ref="C32:C33"/>
    <mergeCell ref="H32:H33"/>
    <mergeCell ref="I32:I33"/>
    <mergeCell ref="A31:A33"/>
    <mergeCell ref="B31:C31"/>
    <mergeCell ref="D31:D33"/>
    <mergeCell ref="E31:E33"/>
    <mergeCell ref="F31:F33"/>
    <mergeCell ref="B45:E45"/>
    <mergeCell ref="A46:G46"/>
    <mergeCell ref="A47:G47"/>
    <mergeCell ref="J47:K47"/>
    <mergeCell ref="A49:C49"/>
    <mergeCell ref="G41:G43"/>
    <mergeCell ref="H41:I41"/>
    <mergeCell ref="J41:J43"/>
    <mergeCell ref="K41:K43"/>
    <mergeCell ref="B42:B43"/>
    <mergeCell ref="C42:C43"/>
    <mergeCell ref="H42:H43"/>
    <mergeCell ref="I42:I43"/>
    <mergeCell ref="A41:A43"/>
    <mergeCell ref="B41:C41"/>
    <mergeCell ref="D41:D43"/>
    <mergeCell ref="E41:E43"/>
    <mergeCell ref="F41:F43"/>
    <mergeCell ref="B55:E55"/>
    <mergeCell ref="A56:G56"/>
    <mergeCell ref="A57:G57"/>
    <mergeCell ref="J57:K57"/>
    <mergeCell ref="G50:G52"/>
    <mergeCell ref="H50:I50"/>
    <mergeCell ref="J50:J52"/>
    <mergeCell ref="K50:K52"/>
    <mergeCell ref="B51:B52"/>
    <mergeCell ref="C51:C52"/>
    <mergeCell ref="H51:H52"/>
    <mergeCell ref="I51:I52"/>
    <mergeCell ref="A50:A52"/>
    <mergeCell ref="B50:C50"/>
    <mergeCell ref="D50:D52"/>
    <mergeCell ref="E50:E52"/>
    <mergeCell ref="F50:F52"/>
    <mergeCell ref="B77:E77"/>
    <mergeCell ref="A59:C59"/>
    <mergeCell ref="A60:A62"/>
    <mergeCell ref="B60:C60"/>
    <mergeCell ref="D60:D62"/>
    <mergeCell ref="E60:E62"/>
    <mergeCell ref="F60:F62"/>
    <mergeCell ref="A73:B74"/>
    <mergeCell ref="H73:I73"/>
    <mergeCell ref="A75:B75"/>
    <mergeCell ref="E75:G75"/>
    <mergeCell ref="H75:I75"/>
    <mergeCell ref="A69:B69"/>
    <mergeCell ref="A71:B71"/>
    <mergeCell ref="A72:B72"/>
    <mergeCell ref="E72:G72"/>
    <mergeCell ref="H72:I72"/>
    <mergeCell ref="A65:G65"/>
    <mergeCell ref="A66:G66"/>
    <mergeCell ref="B68:C68"/>
  </mergeCells>
  <pageMargins left="0.70866141732283505" right="0.70866141732283505" top="0.74803149606299202" bottom="0.74803149606299202" header="0.31496062992126" footer="0.31496062992126"/>
  <pageSetup scale="80" orientation="landscape" blackAndWhite="1" r:id="rId1"/>
  <rowBreaks count="3" manualBreakCount="3">
    <brk id="19" max="16383" man="1"/>
    <brk id="38" max="16383" man="1"/>
    <brk id="57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09D7-0F2D-437A-AFA6-27DB11B82C8A}">
  <dimension ref="A1:I4"/>
  <sheetViews>
    <sheetView workbookViewId="0">
      <selection activeCell="F15" sqref="F15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</cols>
  <sheetData>
    <row r="1" spans="1:9" x14ac:dyDescent="0.25">
      <c r="A1" s="139" t="s">
        <v>11</v>
      </c>
      <c r="B1" s="139"/>
      <c r="C1" s="139"/>
      <c r="D1" s="139"/>
      <c r="E1" s="139"/>
      <c r="F1" s="139"/>
      <c r="G1" s="139"/>
      <c r="H1" s="139"/>
      <c r="I1" s="139"/>
    </row>
    <row r="2" spans="1:9" x14ac:dyDescent="0.25">
      <c r="A2" s="139" t="s">
        <v>14</v>
      </c>
      <c r="B2" s="139"/>
      <c r="C2" s="139"/>
      <c r="D2" s="139"/>
      <c r="E2" s="139"/>
      <c r="F2" s="139"/>
      <c r="G2" s="139"/>
      <c r="H2" s="139"/>
      <c r="I2" s="139"/>
    </row>
    <row r="3" spans="1:9" ht="15.75" x14ac:dyDescent="0.25">
      <c r="A3" s="182" t="s">
        <v>37</v>
      </c>
      <c r="B3" s="182"/>
      <c r="C3" s="182"/>
      <c r="D3" s="182"/>
      <c r="E3" s="182"/>
      <c r="F3" s="182"/>
      <c r="G3" s="182"/>
      <c r="H3" s="182"/>
      <c r="I3" s="182"/>
    </row>
    <row r="4" spans="1:9" x14ac:dyDescent="0.25">
      <c r="A4" s="183"/>
      <c r="B4" s="183"/>
      <c r="C4" s="183"/>
      <c r="D4" s="183"/>
      <c r="E4" s="183"/>
      <c r="F4" s="183"/>
      <c r="G4" s="183"/>
      <c r="H4" s="183"/>
      <c r="I4" s="183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ENERO</vt:lpstr>
      <vt:lpstr>FEBRERO</vt:lpstr>
      <vt:lpstr>MARZO</vt:lpstr>
      <vt:lpstr>ABRIL</vt:lpstr>
      <vt:lpstr>MAYO</vt:lpstr>
      <vt:lpstr>JUNIO</vt:lpstr>
      <vt:lpstr>ENERO!Área_de_impresión</vt:lpstr>
      <vt:lpstr>ABRIL!Títulos_a_imprimir</vt:lpstr>
      <vt:lpstr>ENERO!Títulos_a_imprimir</vt:lpstr>
      <vt:lpstr>MAYO!Títulos_a_imprimir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Alejandro Gómez</cp:lastModifiedBy>
  <cp:lastPrinted>2019-06-04T12:59:20Z</cp:lastPrinted>
  <dcterms:created xsi:type="dcterms:W3CDTF">2015-11-30T18:04:44Z</dcterms:created>
  <dcterms:modified xsi:type="dcterms:W3CDTF">2019-06-04T13:51:19Z</dcterms:modified>
</cp:coreProperties>
</file>