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5.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6.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7.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8.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9.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10.xml" ContentType="application/vnd.openxmlformats-officedocument.drawing+xml"/>
  <Override PartName="/xl/charts/chart19.xml" ContentType="application/vnd.openxmlformats-officedocument.drawingml.chart+xml"/>
  <Override PartName="/xl/charts/style18.xml" ContentType="application/vnd.ms-office.chartstyle+xml"/>
  <Override PartName="/xl/charts/colors18.xml" ContentType="application/vnd.ms-office.chartcolorstyle+xml"/>
  <Override PartName="/xl/charts/chart20.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01"/>
  <workbookPr defaultThemeVersion="124226"/>
  <mc:AlternateContent xmlns:mc="http://schemas.openxmlformats.org/markup-compatibility/2006">
    <mc:Choice Requires="x15">
      <x15ac:absPath xmlns:x15ac="http://schemas.microsoft.com/office/spreadsheetml/2010/11/ac" url="\\10.0.0.229\Planificación y Desarrollo\1.- CARMEN 2018\PARA JULIA-TRANSPARENCIA\OCTUBRE\"/>
    </mc:Choice>
  </mc:AlternateContent>
  <xr:revisionPtr revIDLastSave="0" documentId="13_ncr:1_{10BB4FEE-BF06-4DA1-83CE-E24046F35334}" xr6:coauthVersionLast="38" xr6:coauthVersionMax="38" xr10:uidLastSave="{00000000-0000-0000-0000-000000000000}"/>
  <bookViews>
    <workbookView xWindow="0" yWindow="0" windowWidth="20490" windowHeight="7485" tabRatio="855" activeTab="9" xr2:uid="{00000000-000D-0000-FFFF-FFFF00000000}"/>
  </bookViews>
  <sheets>
    <sheet name="ENERO" sheetId="1" r:id="rId1"/>
    <sheet name="FEBRERO" sheetId="2" r:id="rId2"/>
    <sheet name="MARZO" sheetId="3" r:id="rId3"/>
    <sheet name="ABRIL" sheetId="4" r:id="rId4"/>
    <sheet name="MAYO" sheetId="5" r:id="rId5"/>
    <sheet name="JUNIO " sheetId="6" r:id="rId6"/>
    <sheet name="JULIO" sheetId="7" r:id="rId7"/>
    <sheet name="AGOSTO" sheetId="8" r:id="rId8"/>
    <sheet name="SEPT" sheetId="9" r:id="rId9"/>
    <sheet name="OCT" sheetId="10" r:id="rId10"/>
    <sheet name="NOV" sheetId="11" r:id="rId11"/>
    <sheet name="DIC" sheetId="12" r:id="rId12"/>
    <sheet name="Hoja1" sheetId="14" r:id="rId13"/>
  </sheets>
  <definedNames>
    <definedName name="_xlnm.Print_Area" localSheetId="7">AGOSTO!$A$1:$K$77</definedName>
    <definedName name="_xlnm.Print_Area" localSheetId="0">ENERO!$A$1:$K$60</definedName>
    <definedName name="_xlnm.Print_Area" localSheetId="1">FEBRERO!$A$1:$K$70</definedName>
    <definedName name="_xlnm.Print_Area" localSheetId="6">JULIO!$A$1:$K$65</definedName>
    <definedName name="_xlnm.Print_Area" localSheetId="5">'JUNIO '!$A$1:$K$65</definedName>
    <definedName name="_xlnm.Print_Area" localSheetId="2">MARZO!$A$1:$K$110</definedName>
    <definedName name="_xlnm.Print_Titles" localSheetId="3">ABRIL!$1:$4</definedName>
    <definedName name="_xlnm.Print_Titles" localSheetId="7">AGOSTO!$1:$4</definedName>
    <definedName name="_xlnm.Print_Titles" localSheetId="0">ENERO!$1:$4</definedName>
    <definedName name="_xlnm.Print_Titles" localSheetId="1">FEBRERO!$1:$4</definedName>
    <definedName name="_xlnm.Print_Titles" localSheetId="4">MAYO!$1:$4</definedName>
    <definedName name="_xlnm.Print_Titles" localSheetId="9">OCT!$1:$5</definedName>
    <definedName name="_xlnm.Print_Titles" localSheetId="8">SEPT!$1:$5</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49" i="9" l="1"/>
  <c r="K56" i="10" l="1"/>
  <c r="K57" i="10" s="1"/>
  <c r="J56" i="10"/>
  <c r="I56" i="10"/>
  <c r="H56" i="10"/>
  <c r="F56" i="10"/>
  <c r="A56" i="10"/>
  <c r="K46" i="10"/>
  <c r="K47" i="10" s="1"/>
  <c r="J46" i="10"/>
  <c r="I46" i="10"/>
  <c r="H46" i="10"/>
  <c r="F46" i="10"/>
  <c r="A46" i="10"/>
  <c r="J58" i="10" l="1"/>
  <c r="J48" i="10"/>
  <c r="K36" i="10" l="1"/>
  <c r="K37" i="10" s="1"/>
  <c r="J36" i="10"/>
  <c r="I36" i="10"/>
  <c r="H36" i="10"/>
  <c r="F36" i="10"/>
  <c r="A36" i="10"/>
  <c r="J38" i="10" l="1"/>
  <c r="I26" i="10" l="1"/>
  <c r="K26" i="10"/>
  <c r="K27" i="10" s="1"/>
  <c r="J26" i="10"/>
  <c r="H26" i="10"/>
  <c r="F26" i="10"/>
  <c r="A26" i="10"/>
  <c r="K15" i="10"/>
  <c r="K16" i="10" s="1"/>
  <c r="J15" i="10"/>
  <c r="I61" i="10" s="1"/>
  <c r="I15" i="10"/>
  <c r="C69" i="10" s="1"/>
  <c r="H79" i="10" s="1"/>
  <c r="H15" i="10"/>
  <c r="F15" i="10"/>
  <c r="A15" i="10"/>
  <c r="C68" i="10" l="1"/>
  <c r="C70" i="10" s="1"/>
  <c r="C63" i="10"/>
  <c r="C61" i="10" s="1"/>
  <c r="D78" i="10" s="1"/>
  <c r="C67" i="10"/>
  <c r="I62" i="10"/>
  <c r="I64" i="10" s="1"/>
  <c r="J17" i="10"/>
  <c r="J28" i="10"/>
  <c r="H14" i="9"/>
  <c r="K25" i="9"/>
  <c r="K26" i="9" s="1"/>
  <c r="I31" i="9" s="1"/>
  <c r="J25" i="9"/>
  <c r="I25" i="9"/>
  <c r="C38" i="9" s="1"/>
  <c r="H25" i="9"/>
  <c r="F25" i="9"/>
  <c r="C36" i="9" s="1"/>
  <c r="A25" i="9"/>
  <c r="K14" i="9"/>
  <c r="K15" i="9" s="1"/>
  <c r="J14" i="9"/>
  <c r="I14" i="9"/>
  <c r="F14" i="9"/>
  <c r="A14" i="9"/>
  <c r="H78" i="10" l="1"/>
  <c r="H80" i="10" s="1"/>
  <c r="I30" i="9"/>
  <c r="I33" i="9"/>
  <c r="J16" i="9"/>
  <c r="C37" i="9"/>
  <c r="C39" i="9" s="1"/>
  <c r="J27" i="9"/>
  <c r="K32" i="7"/>
  <c r="K35" i="8" l="1"/>
  <c r="K36" i="8" s="1"/>
  <c r="J35" i="8"/>
  <c r="I35" i="8"/>
  <c r="H35" i="8"/>
  <c r="F35" i="8"/>
  <c r="A35" i="8"/>
  <c r="J37" i="8" l="1"/>
  <c r="K24" i="8"/>
  <c r="K25" i="8" s="1"/>
  <c r="J24" i="8"/>
  <c r="I24" i="8"/>
  <c r="H24" i="8"/>
  <c r="F24" i="8"/>
  <c r="A24" i="8"/>
  <c r="K13" i="8"/>
  <c r="K14" i="8" s="1"/>
  <c r="J13" i="8"/>
  <c r="I13" i="8"/>
  <c r="C50" i="8" s="1"/>
  <c r="F60" i="8" s="1"/>
  <c r="H13" i="8"/>
  <c r="F13" i="8"/>
  <c r="A13" i="8"/>
  <c r="J26" i="8" l="1"/>
  <c r="I44" i="8"/>
  <c r="C48" i="8"/>
  <c r="I45" i="8"/>
  <c r="I47" i="8" s="1"/>
  <c r="C49" i="8"/>
  <c r="F59" i="8" s="1"/>
  <c r="F61" i="8" s="1"/>
  <c r="C51" i="8"/>
  <c r="J15" i="8"/>
  <c r="F50" i="7"/>
  <c r="K26" i="7" l="1"/>
  <c r="K27" i="7" s="1"/>
  <c r="J26" i="7"/>
  <c r="I26" i="7"/>
  <c r="H26" i="7"/>
  <c r="F26" i="7"/>
  <c r="A26" i="7"/>
  <c r="K15" i="7"/>
  <c r="K16" i="7" s="1"/>
  <c r="J15" i="7"/>
  <c r="I15" i="7"/>
  <c r="H15" i="7"/>
  <c r="C38" i="7" s="1"/>
  <c r="F15" i="7"/>
  <c r="A15" i="7"/>
  <c r="C37" i="7" l="1"/>
  <c r="I34" i="7"/>
  <c r="C39" i="7"/>
  <c r="C40" i="7" s="1"/>
  <c r="C33" i="7"/>
  <c r="C31" i="7" s="1"/>
  <c r="I33" i="7"/>
  <c r="J28" i="7"/>
  <c r="J17" i="7"/>
  <c r="C35" i="6"/>
  <c r="I36" i="7" l="1"/>
  <c r="K23" i="6"/>
  <c r="K24" i="6" s="1"/>
  <c r="J23" i="6"/>
  <c r="I23" i="6"/>
  <c r="H23" i="6"/>
  <c r="F23" i="6"/>
  <c r="A23" i="6"/>
  <c r="C30" i="6" s="1"/>
  <c r="K13" i="6"/>
  <c r="K14" i="6" s="1"/>
  <c r="J13" i="6"/>
  <c r="I13" i="6"/>
  <c r="H13" i="6"/>
  <c r="F13" i="6"/>
  <c r="A13" i="6"/>
  <c r="H31" i="6" l="1"/>
  <c r="C36" i="6"/>
  <c r="C37" i="6" s="1"/>
  <c r="H30" i="6"/>
  <c r="H33" i="6" s="1"/>
  <c r="C34" i="6"/>
  <c r="J25" i="6"/>
  <c r="J15" i="6"/>
  <c r="E58" i="5"/>
  <c r="C42" i="5"/>
  <c r="A14" i="5" l="1"/>
  <c r="K14" i="5"/>
  <c r="J14" i="5"/>
  <c r="I14" i="5"/>
  <c r="H14" i="5"/>
  <c r="F14" i="5"/>
  <c r="K35" i="5" l="1"/>
  <c r="K36" i="5" s="1"/>
  <c r="J35" i="5"/>
  <c r="I35" i="5"/>
  <c r="H35" i="5"/>
  <c r="F35" i="5"/>
  <c r="A35" i="5"/>
  <c r="J24" i="5"/>
  <c r="H46" i="5" s="1"/>
  <c r="I24" i="5"/>
  <c r="C50" i="5" s="1"/>
  <c r="H24" i="5"/>
  <c r="F24" i="5"/>
  <c r="C48" i="5" s="1"/>
  <c r="A24" i="5"/>
  <c r="K24" i="5"/>
  <c r="K15" i="5"/>
  <c r="C49" i="5" l="1"/>
  <c r="C51" i="5"/>
  <c r="K25" i="5"/>
  <c r="J26" i="5" s="1"/>
  <c r="H47" i="5"/>
  <c r="H49" i="5" s="1"/>
  <c r="J37" i="5"/>
  <c r="J16" i="5"/>
  <c r="C50" i="4"/>
  <c r="K30" i="4" l="1"/>
  <c r="K20" i="4"/>
  <c r="J20" i="4"/>
  <c r="A20" i="4"/>
  <c r="A41" i="4"/>
  <c r="I20" i="4"/>
  <c r="H41" i="4"/>
  <c r="H20" i="4"/>
  <c r="F41" i="4"/>
  <c r="F20" i="4"/>
  <c r="J41" i="4"/>
  <c r="K41" i="4"/>
  <c r="I30" i="4" l="1"/>
  <c r="H30" i="4"/>
  <c r="J30" i="4"/>
  <c r="F30" i="4"/>
  <c r="A30" i="4"/>
  <c r="K42" i="4" l="1"/>
  <c r="I41" i="4"/>
  <c r="J43" i="4" l="1"/>
  <c r="K31" i="4"/>
  <c r="K21" i="4"/>
  <c r="K11" i="4"/>
  <c r="K12" i="4" s="1"/>
  <c r="J11" i="4"/>
  <c r="G54" i="4" s="1"/>
  <c r="I11" i="4"/>
  <c r="C58" i="4" s="1"/>
  <c r="E68" i="4" s="1"/>
  <c r="H11" i="4"/>
  <c r="C57" i="4" s="1"/>
  <c r="E67" i="4" s="1"/>
  <c r="F11" i="4"/>
  <c r="C56" i="4" s="1"/>
  <c r="A11" i="4"/>
  <c r="G55" i="4" l="1"/>
  <c r="J13" i="4"/>
  <c r="J22" i="4"/>
  <c r="J32" i="4"/>
  <c r="G57" i="4" l="1"/>
  <c r="C59" i="4"/>
  <c r="E69" i="4" s="1"/>
  <c r="A24" i="3"/>
  <c r="K24" i="3"/>
  <c r="J24" i="3"/>
  <c r="I24" i="3"/>
  <c r="H24" i="3"/>
  <c r="F24" i="3"/>
  <c r="K14" i="3" l="1"/>
  <c r="J14" i="3"/>
  <c r="I14" i="3"/>
  <c r="H14" i="3"/>
  <c r="F14" i="3"/>
  <c r="A14" i="3"/>
  <c r="F52" i="3" l="1"/>
  <c r="F42" i="3" l="1"/>
  <c r="K42" i="3"/>
  <c r="K43" i="3" s="1"/>
  <c r="J42" i="3"/>
  <c r="I42" i="3"/>
  <c r="H42" i="3"/>
  <c r="A42" i="3"/>
  <c r="F33" i="3"/>
  <c r="K33" i="3"/>
  <c r="K34" i="3" s="1"/>
  <c r="J33" i="3"/>
  <c r="I33" i="3"/>
  <c r="H33" i="3"/>
  <c r="A33" i="3"/>
  <c r="J44" i="3" l="1"/>
  <c r="C61" i="3"/>
  <c r="J35" i="3"/>
  <c r="K52" i="3"/>
  <c r="K53" i="3" s="1"/>
  <c r="J52" i="3"/>
  <c r="G59" i="3" s="1"/>
  <c r="I52" i="3"/>
  <c r="C63" i="3" s="1"/>
  <c r="H52" i="3"/>
  <c r="C62" i="3" s="1"/>
  <c r="A52" i="3"/>
  <c r="K25" i="3"/>
  <c r="C64" i="3" l="1"/>
  <c r="J54" i="3"/>
  <c r="J26" i="3"/>
  <c r="K15" i="3"/>
  <c r="G60" i="3" l="1"/>
  <c r="G62" i="3" s="1"/>
  <c r="J16" i="3"/>
  <c r="E58" i="2"/>
  <c r="F11" i="2" l="1"/>
  <c r="K40" i="2"/>
  <c r="K41" i="2" s="1"/>
  <c r="J40" i="2"/>
  <c r="I40" i="2"/>
  <c r="H40" i="2"/>
  <c r="F40" i="2"/>
  <c r="A40" i="2"/>
  <c r="F30" i="2"/>
  <c r="K30" i="2"/>
  <c r="K31" i="2" s="1"/>
  <c r="J30" i="2"/>
  <c r="I30" i="2"/>
  <c r="H30" i="2"/>
  <c r="A30" i="2"/>
  <c r="H21" i="2"/>
  <c r="K21" i="2"/>
  <c r="K22" i="2" s="1"/>
  <c r="J21" i="2"/>
  <c r="I21" i="2"/>
  <c r="F21" i="2"/>
  <c r="A21" i="2"/>
  <c r="J42" i="2" l="1"/>
  <c r="C49" i="2"/>
  <c r="J23" i="2"/>
  <c r="J32" i="2"/>
  <c r="K11" i="2"/>
  <c r="J11" i="2"/>
  <c r="G46" i="2" s="1"/>
  <c r="H11" i="2"/>
  <c r="C50" i="2" s="1"/>
  <c r="I11" i="2"/>
  <c r="C51" i="2" s="1"/>
  <c r="K12" i="2"/>
  <c r="G47" i="2" s="1"/>
  <c r="A11" i="2"/>
  <c r="C45" i="2" s="1"/>
  <c r="C52" i="2" l="1"/>
  <c r="J13" i="2"/>
  <c r="G49" i="2"/>
  <c r="E48" i="1"/>
  <c r="A26" i="1" l="1"/>
  <c r="A14" i="1"/>
  <c r="F26" i="1" l="1"/>
  <c r="H26" i="1" l="1"/>
  <c r="K26" i="1" l="1"/>
  <c r="K27" i="1" s="1"/>
  <c r="J26" i="1"/>
  <c r="J27" i="1" s="1"/>
  <c r="I26" i="1"/>
  <c r="F14" i="1"/>
  <c r="C38" i="1" s="1"/>
  <c r="I14" i="1"/>
  <c r="H14" i="1"/>
  <c r="C39" i="1" s="1"/>
  <c r="K14" i="1"/>
  <c r="K15" i="1" s="1"/>
  <c r="G35" i="1" s="1"/>
  <c r="J14" i="1"/>
  <c r="J15" i="1" s="1"/>
  <c r="G34" i="1" l="1"/>
  <c r="C40" i="1"/>
  <c r="J28" i="1"/>
  <c r="C41" i="1"/>
  <c r="J16" i="1"/>
  <c r="G39" i="1" l="1"/>
</calcChain>
</file>

<file path=xl/sharedStrings.xml><?xml version="1.0" encoding="utf-8"?>
<sst xmlns="http://schemas.openxmlformats.org/spreadsheetml/2006/main" count="1068" uniqueCount="228">
  <si>
    <t xml:space="preserve">No. </t>
  </si>
  <si>
    <t>CURSOS-TALLERES</t>
  </si>
  <si>
    <t>COORDINADOR  CONIAF</t>
  </si>
  <si>
    <t>LUGAR</t>
  </si>
  <si>
    <t>FACILITADORES</t>
  </si>
  <si>
    <t>NOMBRE DE LA ACTIVIDAD</t>
  </si>
  <si>
    <t>TECNICOS</t>
  </si>
  <si>
    <t>BENEFICIARIOS</t>
  </si>
  <si>
    <t>Socializaciones:</t>
  </si>
  <si>
    <t>Técnicos beneficiados:</t>
  </si>
  <si>
    <t>Productores Beneficiados:</t>
  </si>
  <si>
    <t>Legislación  ISR (10% sobre costo  facilitadores)</t>
  </si>
  <si>
    <t>SUB-TOTAL CURSOS-TALLERES</t>
  </si>
  <si>
    <t>DIRECCIÓN EJECUTIVA</t>
  </si>
  <si>
    <t xml:space="preserve"> </t>
  </si>
  <si>
    <t>Cursos-Talleres:</t>
  </si>
  <si>
    <t>DIVISIÓN PLANIFICACIÓN  Y  DESARROLLO</t>
  </si>
  <si>
    <t>PRODUCTO-RES</t>
  </si>
  <si>
    <t>Ángel Pimentel</t>
  </si>
  <si>
    <t>Días de Campo:</t>
  </si>
  <si>
    <t>Total Beneficiarios</t>
  </si>
  <si>
    <t>FECHA</t>
  </si>
  <si>
    <t>Técnicos</t>
  </si>
  <si>
    <t>EJECUCIÓN  DE CAPACITACIÓN AGROPECUARIA  ENERO  2018</t>
  </si>
  <si>
    <t>DEPARTAMENTO RECURSOS NATURALES</t>
  </si>
  <si>
    <t xml:space="preserve">COSTO LOGÍSTICO EROGADO  (RD$) </t>
  </si>
  <si>
    <t xml:space="preserve">COSTO FACILITADORES  EROGADO               (RD$) </t>
  </si>
  <si>
    <t>Curso de Agricultura Orgánica</t>
  </si>
  <si>
    <t>José A. Nova y Marco César Justo</t>
  </si>
  <si>
    <t>Enero         17 y 18</t>
  </si>
  <si>
    <t>Curso Gestión de Suelos y Agua</t>
  </si>
  <si>
    <t>Enero                      19 y 20</t>
  </si>
  <si>
    <t xml:space="preserve">La Ceiba de Bonet, Villa Los Almácigos, Santiago Rodríguez </t>
  </si>
  <si>
    <t xml:space="preserve">Andrés Peralta y Rafael Chávez </t>
  </si>
  <si>
    <t>Enero                        24 y 25</t>
  </si>
  <si>
    <t>Centro de Capacitación de la Reforma Agraria (CECARA), Santiago y finca de pitahahya en Hato del Yaque.</t>
  </si>
  <si>
    <t>Curso de Agricultura Orgánica para productores de pitahaya</t>
  </si>
  <si>
    <t>DIRECCION EJECUTIVA</t>
  </si>
  <si>
    <t>CONFERENCIAS</t>
  </si>
  <si>
    <t>CONFERENCISTA</t>
  </si>
  <si>
    <t>Juan M. Chávez</t>
  </si>
  <si>
    <t>Agricultura de Precisión en R.D.</t>
  </si>
  <si>
    <t>Barahona</t>
  </si>
  <si>
    <t>ESTADISTICAS</t>
  </si>
  <si>
    <t xml:space="preserve">                           Costo Facilitadores erogado:</t>
  </si>
  <si>
    <t>Conferencias:</t>
  </si>
  <si>
    <t>Horas:</t>
  </si>
  <si>
    <t>Costo Total</t>
  </si>
  <si>
    <t xml:space="preserve">Juan Arthur </t>
  </si>
  <si>
    <t>EJECUCIÓN  DE CAPACITACIÓN AGROPECUARIA  FEBRERO  2018</t>
  </si>
  <si>
    <t>CANT. HORAS</t>
  </si>
  <si>
    <t>EJECUCIÓN  DE CAPACITACIÓN AGROPECUARIA  MARZO  2018</t>
  </si>
  <si>
    <t>EJECUCIÓN  DE CAPACITACIÓN AGROPECUARIA  ABRIL  2018</t>
  </si>
  <si>
    <t>EJECUCIÓN  DE CAPACITACIÓN AGROPECUARIA  MAYO  2018</t>
  </si>
  <si>
    <t>EJECUCIÓN  DE CAPACITACIÓN AGROPECUARIA JUNIO  2018</t>
  </si>
  <si>
    <t>EJECUCIÓN  DE CAPACITACIÓN AGROPECUARIA  JULIO  2018</t>
  </si>
  <si>
    <t>EJECUCIÓN  DE CAPACITACIÓN AGROPECUARIA  AGOSTO  2018</t>
  </si>
  <si>
    <t>EJECUCIÓN  DE CAPACITACIÓN AGROPECUARIA  SEPTIEMBRE  2018</t>
  </si>
  <si>
    <t>EJECUCIÓN  DE CAPACITACIÓN AGROPECUARIA OCTUBRE  2018</t>
  </si>
  <si>
    <t xml:space="preserve">     EJECUCIÓN  DE CAPACITACIÓN AGROPECUARIA  NOVIEMBRE  2018</t>
  </si>
  <si>
    <t xml:space="preserve">          EJECUCIÓN  DE CAPACITACIÓN AGROPECUARIA  DICIEMBRE  2018</t>
  </si>
  <si>
    <t>Productores</t>
  </si>
  <si>
    <t>Total beneficiarios</t>
  </si>
  <si>
    <t xml:space="preserve">                       GRÁFICOS</t>
  </si>
  <si>
    <t xml:space="preserve">                                    Costo Logístico erogado:</t>
  </si>
  <si>
    <t xml:space="preserve"> Enero  26</t>
  </si>
  <si>
    <t xml:space="preserve"> Enero  27</t>
  </si>
  <si>
    <t>La Ceiba de Bonet de Villa Los Almácigos, Santiago Rodríguez.</t>
  </si>
  <si>
    <t>DEPARTAMENTO DE ACCESO A LAS CIENCIAS MODERNAS</t>
  </si>
  <si>
    <t>Curso de Producción de Limones para Productores</t>
  </si>
  <si>
    <t>José Cepeda</t>
  </si>
  <si>
    <t>Febrero        2 y 3</t>
  </si>
  <si>
    <t>Jimaní</t>
  </si>
  <si>
    <t>Luís Matos, Rafael Sosa</t>
  </si>
  <si>
    <t xml:space="preserve">TOTAL  </t>
  </si>
  <si>
    <t xml:space="preserve">TOTAL </t>
  </si>
  <si>
    <t>Andrés Peralta</t>
  </si>
  <si>
    <t>1 y 2 de Febrero</t>
  </si>
  <si>
    <t>3 y 4 de Febrero</t>
  </si>
  <si>
    <t>Dajabón</t>
  </si>
  <si>
    <t>Santiago</t>
  </si>
  <si>
    <t>DEPARTAMENTO DE AGRICULTURA COMPETITIVA</t>
  </si>
  <si>
    <t>Alejandro María Núñez, Orlando Rodríguez, Francisco Almánzar</t>
  </si>
  <si>
    <t>Curso-Taller "Manejo Tecnológico del Cultivo de Cacao"</t>
  </si>
  <si>
    <t>Henry Guerrero y Maldané Cuello</t>
  </si>
  <si>
    <t>Aguas Negras, Pedernales</t>
  </si>
  <si>
    <t>28 de Febrero</t>
  </si>
  <si>
    <t>Baní</t>
  </si>
  <si>
    <t>Azua</t>
  </si>
  <si>
    <t>19, 20 y 21 de Febrero</t>
  </si>
  <si>
    <t>SUB-TOTAL CONFERENCIAS</t>
  </si>
  <si>
    <t>Curso de Certificación Orgánica de Fincas de Pitahaya</t>
  </si>
  <si>
    <t xml:space="preserve"> 8 de Marzo</t>
  </si>
  <si>
    <t xml:space="preserve"> 9 de Marzo</t>
  </si>
  <si>
    <t>Monte Plata</t>
  </si>
  <si>
    <t>San Cristóbal</t>
  </si>
  <si>
    <t>SUB-TOTAL CAPACITACIÓN</t>
  </si>
  <si>
    <t>Benjamín Toral, Luís Féliz, José Miguel Romero, Frank Féliz Olivares, Amadeo Escarramán y Francisco Luciano</t>
  </si>
  <si>
    <t>Curso "Desarrollo de la Producción Sostenible de Café"</t>
  </si>
  <si>
    <t>Víctor Payano y Eymi De Jesús</t>
  </si>
  <si>
    <t>5 al 10 de Marzo</t>
  </si>
  <si>
    <t>San Juan de la Maguana</t>
  </si>
  <si>
    <t>DEPARTAMENTO DE RECURSOS NATURALES</t>
  </si>
  <si>
    <t>Curso de Agricultura Orgánica en el Cultivo de Pitahaya</t>
  </si>
  <si>
    <t>José Nova y Marcos César Justo</t>
  </si>
  <si>
    <t>8 y 9 de Marzo</t>
  </si>
  <si>
    <t>Cumayasa, La Romana</t>
  </si>
  <si>
    <t>Juan Taveras y Luís Matos</t>
  </si>
  <si>
    <t>Curso sobre Manejo Tecnológico del Cultivo del Limón</t>
  </si>
  <si>
    <t>14 y 15 de Marzo</t>
  </si>
  <si>
    <t>Los Montones, San José de las Matas</t>
  </si>
  <si>
    <t>DEPARTAMENTO DE CAPACITACIÓN Y DIFUSIÓN DE TECNOLOGÍAS</t>
  </si>
  <si>
    <t>DEPARTAMENTO DE PRODUCCIÓN ANIMAL</t>
  </si>
  <si>
    <t>Manuel Atiles Pequero, José Luis Bueno, Marcos Espino</t>
  </si>
  <si>
    <t xml:space="preserve">Curso de producción y manejo sostenible de ovinos y caprinos </t>
  </si>
  <si>
    <t>César Montero, Bienvenido Carvajal</t>
  </si>
  <si>
    <t>9 de Marzo al 7 de Abril</t>
  </si>
  <si>
    <t>Uvero, Montecristi</t>
  </si>
  <si>
    <t>23 de Marzo</t>
  </si>
  <si>
    <t>19 al 24 de Marzo</t>
  </si>
  <si>
    <t>Jarabacoa</t>
  </si>
  <si>
    <t>Productores Benefic.:</t>
  </si>
  <si>
    <t>Horas Capacitación:</t>
  </si>
  <si>
    <t>A. Núñez, O. Rodríguez, F. Almánzar, M. Conce, Y. Castillo, D. Francisco, J. González, S. García</t>
  </si>
  <si>
    <t>9 al 13 de Abril</t>
  </si>
  <si>
    <t>Estación Experimental Mata Larga, San Francisco de Macorís.</t>
  </si>
  <si>
    <t>Carlos Sanquintín</t>
  </si>
  <si>
    <r>
      <t>Charla</t>
    </r>
    <r>
      <rPr>
        <sz val="11"/>
        <rFont val="Cambria"/>
        <family val="1"/>
        <scheme val="major"/>
      </rPr>
      <t xml:space="preserve"> Prevención de Intoxicaciones en el Uso y Manejo de Plaguicidas en Agricultura</t>
    </r>
  </si>
  <si>
    <t>*</t>
  </si>
  <si>
    <r>
      <t xml:space="preserve">DIRECCION EJECUTIVA  </t>
    </r>
    <r>
      <rPr>
        <b/>
        <sz val="14"/>
        <rFont val="Cambria"/>
        <family val="1"/>
        <scheme val="major"/>
      </rPr>
      <t xml:space="preserve">  *</t>
    </r>
  </si>
  <si>
    <t>27 de Marzo</t>
  </si>
  <si>
    <t>UTECO, Cotuí.</t>
  </si>
  <si>
    <t>Estas actividades no planificadas fueron realizadas en el mes de marzo, pero los reportes de actividades llegaron cuando las informaciones del mes habían sido publicadas, lo que impidió que fueran incluidas en dicho mes.</t>
  </si>
  <si>
    <t>Carlos Buxadé</t>
  </si>
  <si>
    <t>César Montero y Bienvenido Carvajal</t>
  </si>
  <si>
    <t xml:space="preserve"> Abril 17</t>
  </si>
  <si>
    <t>Santo Domingo, D.N.</t>
  </si>
  <si>
    <r>
      <rPr>
        <b/>
        <sz val="11"/>
        <rFont val="Cambria"/>
        <family val="1"/>
        <scheme val="major"/>
      </rPr>
      <t xml:space="preserve">Seminario-Taller </t>
    </r>
    <r>
      <rPr>
        <sz val="11"/>
        <rFont val="Cambria"/>
        <family val="1"/>
        <scheme val="major"/>
      </rPr>
      <t>Producción de Ovinos y Caprinos en R.D.</t>
    </r>
  </si>
  <si>
    <t xml:space="preserve"> Abril 19</t>
  </si>
  <si>
    <t>Carlos Buxadé, Ángel Peña</t>
  </si>
  <si>
    <r>
      <rPr>
        <b/>
        <sz val="11"/>
        <rFont val="Cambria"/>
        <family val="1"/>
        <scheme val="major"/>
      </rPr>
      <t>Charla</t>
    </r>
    <r>
      <rPr>
        <sz val="11"/>
        <rFont val="Cambria"/>
        <family val="1"/>
        <scheme val="major"/>
      </rPr>
      <t xml:space="preserve"> Ganadería de Precisión: Presente y Futuro</t>
    </r>
  </si>
  <si>
    <t>Charlas</t>
  </si>
  <si>
    <t>Seminarios</t>
  </si>
  <si>
    <r>
      <t xml:space="preserve">DEPARTAMENTO DE ACCESO A LAS CIENCIAS MODERNAS     </t>
    </r>
    <r>
      <rPr>
        <b/>
        <sz val="14"/>
        <rFont val="Cambria"/>
        <family val="1"/>
        <scheme val="major"/>
      </rPr>
      <t xml:space="preserve"> </t>
    </r>
  </si>
  <si>
    <r>
      <rPr>
        <b/>
        <sz val="14"/>
        <rFont val="Cambria"/>
        <family val="1"/>
        <scheme val="major"/>
      </rPr>
      <t>*</t>
    </r>
    <r>
      <rPr>
        <b/>
        <sz val="11"/>
        <rFont val="Cambria"/>
        <family val="1"/>
        <scheme val="major"/>
      </rPr>
      <t xml:space="preserve"> Curso</t>
    </r>
    <r>
      <rPr>
        <sz val="11"/>
        <rFont val="Cambria"/>
        <family val="1"/>
        <scheme val="major"/>
      </rPr>
      <t xml:space="preserve"> de Redacción de Proyectos de Investigación</t>
    </r>
  </si>
  <si>
    <r>
      <rPr>
        <b/>
        <sz val="11"/>
        <rFont val="Cambria"/>
        <family val="1"/>
        <scheme val="major"/>
      </rPr>
      <t>Curso</t>
    </r>
    <r>
      <rPr>
        <sz val="11"/>
        <rFont val="Cambria"/>
        <family val="1"/>
        <scheme val="major"/>
      </rPr>
      <t xml:space="preserve"> de Estadísticas para Estudiantes Universitarios</t>
    </r>
  </si>
  <si>
    <r>
      <t xml:space="preserve">Curso </t>
    </r>
    <r>
      <rPr>
        <sz val="11"/>
        <rFont val="Cambria"/>
        <family val="1"/>
        <scheme val="major"/>
      </rPr>
      <t>sobre Manejo Tecnológico del Cultivo de Cacao</t>
    </r>
  </si>
  <si>
    <t>Total Actividades:</t>
  </si>
  <si>
    <t>28 Abril al 12 de Mayo</t>
  </si>
  <si>
    <r>
      <t xml:space="preserve">Curso </t>
    </r>
    <r>
      <rPr>
        <sz val="11"/>
        <rFont val="Cambria"/>
        <family val="1"/>
        <scheme val="major"/>
      </rPr>
      <t>sobre Manejo Tecnológico del Cultivo de Musáceas</t>
    </r>
  </si>
  <si>
    <t>Tony Taveras, William Báez</t>
  </si>
  <si>
    <t xml:space="preserve"> 7 y 8 de Mayo</t>
  </si>
  <si>
    <t>Centro Cultural de Tamayo</t>
  </si>
  <si>
    <t xml:space="preserve"> 9 y 10 de Mayo</t>
  </si>
  <si>
    <t>Estación Experimental Palo Alto, Barahona.</t>
  </si>
  <si>
    <t>Chalona, San Juan de la Maguana</t>
  </si>
  <si>
    <t xml:space="preserve"> 18 de Mayo al 9 de Junio</t>
  </si>
  <si>
    <r>
      <t xml:space="preserve">Curso </t>
    </r>
    <r>
      <rPr>
        <sz val="11"/>
        <rFont val="Cambria"/>
        <family val="1"/>
        <scheme val="major"/>
      </rPr>
      <t>de Producción y Manejo Sostenible de Ovinos y Caprinos</t>
    </r>
    <r>
      <rPr>
        <b/>
        <sz val="11"/>
        <rFont val="Cambria"/>
        <family val="1"/>
        <scheme val="major"/>
      </rPr>
      <t xml:space="preserve"> </t>
    </r>
  </si>
  <si>
    <t>PRODUCTORES</t>
  </si>
  <si>
    <t>Lucía Silverio, Jennifer Ramírez, Manuel Pérez, Elpidio Avilés y César Martínez</t>
  </si>
  <si>
    <r>
      <rPr>
        <b/>
        <sz val="11"/>
        <rFont val="Cambria"/>
        <family val="1"/>
        <scheme val="major"/>
      </rPr>
      <t>Socialización</t>
    </r>
    <r>
      <rPr>
        <sz val="11"/>
        <rFont val="Cambria"/>
        <family val="1"/>
        <scheme val="major"/>
      </rPr>
      <t xml:space="preserve"> de cinco (5) proyectos de generación de tecnologías en invernaderos</t>
    </r>
  </si>
  <si>
    <t>Rafael Sosa y Luis Matos</t>
  </si>
  <si>
    <r>
      <rPr>
        <b/>
        <sz val="11"/>
        <color theme="1"/>
        <rFont val="Cambria"/>
        <family val="1"/>
        <scheme val="major"/>
      </rPr>
      <t xml:space="preserve">Curso </t>
    </r>
    <r>
      <rPr>
        <sz val="11"/>
        <color theme="1"/>
        <rFont val="Cambria"/>
        <family val="1"/>
        <scheme val="major"/>
      </rPr>
      <t>Manejo Tecnológico Cultivo del Limón.</t>
    </r>
  </si>
  <si>
    <t>Mayo 22 y 23</t>
  </si>
  <si>
    <t>Padre Las Casas.</t>
  </si>
  <si>
    <t>Costo Logístico erogado:</t>
  </si>
  <si>
    <t>Costo Facilitadores erogado:</t>
  </si>
  <si>
    <t>Costo Total:</t>
  </si>
  <si>
    <t xml:space="preserve"> 18 de Mayo</t>
  </si>
  <si>
    <t>GRÁFICOS</t>
  </si>
  <si>
    <t>Total Beneficiarios:</t>
  </si>
  <si>
    <t xml:space="preserve">Técnicos </t>
  </si>
  <si>
    <t xml:space="preserve">Productores </t>
  </si>
  <si>
    <t xml:space="preserve"> 1 al 4 de Mayo</t>
  </si>
  <si>
    <t xml:space="preserve"> 8 de Junio</t>
  </si>
  <si>
    <t>Constanza</t>
  </si>
  <si>
    <r>
      <t xml:space="preserve">Curso </t>
    </r>
    <r>
      <rPr>
        <sz val="11"/>
        <rFont val="Cambria"/>
        <family val="1"/>
        <scheme val="major"/>
      </rPr>
      <t>sobre Manejo Tecnológico del Cultivo del Mango</t>
    </r>
  </si>
  <si>
    <t xml:space="preserve"> 12 y 13 de Junio</t>
  </si>
  <si>
    <t>Estación Experimental de Frutales del IDIAF en Matanzas, Baní.</t>
  </si>
  <si>
    <t>Carlos Jiménez, Rafael Leger, Miguel Pellerano, Johnny Tejeda, Cándida Batista, Salomón Sosa</t>
  </si>
  <si>
    <t xml:space="preserve"> 13 y 14 de Julio</t>
  </si>
  <si>
    <t>Club Activo 20-30 Padre Las Casas</t>
  </si>
  <si>
    <t>Rafael Sosa</t>
  </si>
  <si>
    <t>EJECUCIÓN  DE CAPACITACIÓN AGROPECUARIA JULIO  2018</t>
  </si>
  <si>
    <t>Cristino Gómez</t>
  </si>
  <si>
    <r>
      <rPr>
        <b/>
        <sz val="11"/>
        <rFont val="Cambria"/>
        <family val="1"/>
        <scheme val="major"/>
      </rPr>
      <t xml:space="preserve">Curso </t>
    </r>
    <r>
      <rPr>
        <sz val="11"/>
        <rFont val="Cambria"/>
        <family val="1"/>
        <scheme val="major"/>
      </rPr>
      <t>Asociatividad para el Desarrollo Rural Sostenible</t>
    </r>
  </si>
  <si>
    <t>25 al 27 de Julio</t>
  </si>
  <si>
    <t>EJECUCIÓN  DE CAPACITACIÓN AGROPECUARIA AGOSTO  2018</t>
  </si>
  <si>
    <t>29 al 31 de Agosto</t>
  </si>
  <si>
    <t>Santiago Rodríguez</t>
  </si>
  <si>
    <t xml:space="preserve"> 17 y 18 de Agosto</t>
  </si>
  <si>
    <t>Rafael Sosa, Luís Matos y José Sosa.</t>
  </si>
  <si>
    <r>
      <t xml:space="preserve">Curso </t>
    </r>
    <r>
      <rPr>
        <sz val="11"/>
        <rFont val="Cambria"/>
        <family val="1"/>
        <scheme val="major"/>
      </rPr>
      <t>Manejo Orgánico del Cultivo del Limón</t>
    </r>
  </si>
  <si>
    <t>Sabana Cruz, Montecristi</t>
  </si>
  <si>
    <t>24 Agosto al 1ero.  Septiembre</t>
  </si>
  <si>
    <r>
      <rPr>
        <b/>
        <sz val="11"/>
        <color theme="1"/>
        <rFont val="Cambria"/>
        <family val="1"/>
        <scheme val="major"/>
      </rPr>
      <t xml:space="preserve">Trans. Tecn. </t>
    </r>
    <r>
      <rPr>
        <sz val="11"/>
        <color theme="1"/>
        <rFont val="Cambria"/>
        <family val="1"/>
        <scheme val="major"/>
      </rPr>
      <t>Manejo Tecnológico Cultivo del Limón.</t>
    </r>
  </si>
  <si>
    <t>28 y 29 de sept</t>
  </si>
  <si>
    <t>Rafael Chavez</t>
  </si>
  <si>
    <r>
      <rPr>
        <b/>
        <sz val="11"/>
        <rFont val="Cambria"/>
        <family val="1"/>
        <scheme val="major"/>
      </rPr>
      <t>Curso</t>
    </r>
    <r>
      <rPr>
        <sz val="11"/>
        <rFont val="Cambria"/>
        <family val="1"/>
        <scheme val="major"/>
      </rPr>
      <t xml:space="preserve"> Manejo Tecnológico del Cultivo de Pitahaya</t>
    </r>
  </si>
  <si>
    <t>21 y 22 de sept</t>
  </si>
  <si>
    <t>CODIA, Santiago</t>
  </si>
  <si>
    <t>San Pedro de Macorís</t>
  </si>
  <si>
    <r>
      <t xml:space="preserve">Transferencia Tecnología en  </t>
    </r>
    <r>
      <rPr>
        <sz val="11"/>
        <rFont val="Cambria"/>
        <family val="1"/>
        <scheme val="major"/>
      </rPr>
      <t>Manejo Orgánico del Cultivo del Limón</t>
    </r>
  </si>
  <si>
    <r>
      <t>Transferencia Tecnología</t>
    </r>
    <r>
      <rPr>
        <sz val="11"/>
        <rFont val="Cambria"/>
        <family val="1"/>
        <scheme val="major"/>
      </rPr>
      <t xml:space="preserve"> en</t>
    </r>
    <r>
      <rPr>
        <b/>
        <sz val="11"/>
        <rFont val="Cambria"/>
        <family val="1"/>
        <scheme val="major"/>
      </rPr>
      <t xml:space="preserve"> </t>
    </r>
    <r>
      <rPr>
        <sz val="11"/>
        <rFont val="Cambria"/>
        <family val="1"/>
        <scheme val="major"/>
      </rPr>
      <t>Producción y Manejo Sostenible de Ovinos y Caprinos</t>
    </r>
    <r>
      <rPr>
        <b/>
        <sz val="11"/>
        <rFont val="Cambria"/>
        <family val="1"/>
        <scheme val="major"/>
      </rPr>
      <t xml:space="preserve"> </t>
    </r>
  </si>
  <si>
    <t xml:space="preserve">COSTO FACILITADO-RES  EROGADO               (RD$) </t>
  </si>
  <si>
    <r>
      <rPr>
        <b/>
        <sz val="11"/>
        <rFont val="Cambria"/>
        <family val="1"/>
        <scheme val="major"/>
      </rPr>
      <t>Curso</t>
    </r>
    <r>
      <rPr>
        <sz val="11"/>
        <rFont val="Cambria"/>
        <family val="1"/>
        <scheme val="major"/>
      </rPr>
      <t xml:space="preserve"> Manejo Tecnológico y Comercialización del Cultivo de Pitahaya</t>
    </r>
  </si>
  <si>
    <t xml:space="preserve"> Octubre 26</t>
  </si>
  <si>
    <t>El Granado, Tamayo</t>
  </si>
  <si>
    <t>Guanarate, Tamayo</t>
  </si>
  <si>
    <t xml:space="preserve"> Octubre 27</t>
  </si>
  <si>
    <r>
      <rPr>
        <b/>
        <sz val="11"/>
        <rFont val="Cambria"/>
        <family val="1"/>
        <scheme val="major"/>
      </rPr>
      <t>Curso</t>
    </r>
    <r>
      <rPr>
        <sz val="11"/>
        <rFont val="Cambria"/>
        <family val="1"/>
        <scheme val="major"/>
      </rPr>
      <t xml:space="preserve"> de Estadísticas para Investigadores y Estudiantes Universitarios</t>
    </r>
  </si>
  <si>
    <t>Universidad ISA</t>
  </si>
  <si>
    <r>
      <t xml:space="preserve">Curso </t>
    </r>
    <r>
      <rPr>
        <sz val="11"/>
        <rFont val="Cambria"/>
        <family val="1"/>
        <scheme val="major"/>
      </rPr>
      <t>Manejo y Utilización de Excretas Porcinas</t>
    </r>
  </si>
  <si>
    <t xml:space="preserve"> Octubre 3</t>
  </si>
  <si>
    <t>San Francisco de Macorís</t>
  </si>
  <si>
    <t xml:space="preserve"> 28 Sept-12 Octubre</t>
  </si>
  <si>
    <r>
      <t xml:space="preserve">Local </t>
    </r>
    <r>
      <rPr>
        <sz val="10"/>
        <color theme="1"/>
        <rFont val="Cambria"/>
        <family val="1"/>
        <scheme val="major"/>
      </rPr>
      <t>CONACADO</t>
    </r>
    <r>
      <rPr>
        <sz val="11"/>
        <color theme="1"/>
        <rFont val="Cambria"/>
        <family val="1"/>
        <scheme val="major"/>
      </rPr>
      <t>, Hato Mayor</t>
    </r>
  </si>
  <si>
    <t>C. Sanquintin, C. Columna; R. Gomez;  A. Taveras, A.Villar; C. Bueno</t>
  </si>
  <si>
    <r>
      <rPr>
        <b/>
        <sz val="11"/>
        <color rgb="FF000000"/>
        <rFont val="Cambria"/>
        <family val="1"/>
        <scheme val="major"/>
      </rPr>
      <t>Curso</t>
    </r>
    <r>
      <rPr>
        <sz val="11"/>
        <color rgb="FF000000"/>
        <rFont val="Cambria"/>
        <family val="1"/>
        <scheme val="major"/>
      </rPr>
      <t xml:space="preserve"> Formación para aplicadores y distribuidores de plaguicidas</t>
    </r>
  </si>
  <si>
    <t xml:space="preserve"> Octubre 8 al 12</t>
  </si>
  <si>
    <t>Mao, Valverde</t>
  </si>
  <si>
    <t xml:space="preserve"> Octubre 19,20,26 y 27</t>
  </si>
  <si>
    <t xml:space="preserve">Manuel Atiles Peguero, </t>
  </si>
  <si>
    <t>La Cidra de Toma</t>
  </si>
  <si>
    <t xml:space="preserve">Octubre 24,25 y 26 </t>
  </si>
  <si>
    <t>Rafael Chávez</t>
  </si>
  <si>
    <t xml:space="preserve">                EJECUCIÓN  DE CAPACITACIÓN AGROPECUARIA SEPTIEMBRE  2018</t>
  </si>
  <si>
    <t>Productores Líderes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</si>
</sst>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 #,##0.00_-;_-* &quot;-&quot;??_-;_-@_-"/>
    <numFmt numFmtId="165" formatCode="#,##0.00;[Red]#,##0.00"/>
    <numFmt numFmtId="166" formatCode="#,##0.0"/>
  </numFmts>
  <fonts count="58" x14ac:knownFonts="1">
    <font>
      <sz val="11"/>
      <color theme="1"/>
      <name val="Calibri"/>
      <family val="2"/>
      <scheme val="minor"/>
    </font>
    <font>
      <b/>
      <sz val="11"/>
      <color theme="1"/>
      <name val="Calibri"/>
      <family val="2"/>
      <scheme val="minor"/>
    </font>
    <font>
      <b/>
      <sz val="8"/>
      <color theme="1"/>
      <name val="Arial"/>
      <family val="2"/>
    </font>
    <font>
      <b/>
      <sz val="8"/>
      <color rgb="FF000000"/>
      <name val="Arial"/>
      <family val="2"/>
    </font>
    <font>
      <sz val="8"/>
      <color theme="1"/>
      <name val="Arial"/>
      <family val="2"/>
    </font>
    <font>
      <b/>
      <sz val="11"/>
      <color theme="1"/>
      <name val="Arial"/>
      <family val="2"/>
    </font>
    <font>
      <b/>
      <sz val="11"/>
      <color rgb="FF000000"/>
      <name val="Arial"/>
      <family val="2"/>
    </font>
    <font>
      <sz val="10"/>
      <color theme="1"/>
      <name val="Cambria"/>
      <family val="1"/>
      <scheme val="major"/>
    </font>
    <font>
      <b/>
      <sz val="10"/>
      <color rgb="FF000000"/>
      <name val="Cambria"/>
      <family val="1"/>
      <scheme val="major"/>
    </font>
    <font>
      <b/>
      <sz val="10"/>
      <color theme="1"/>
      <name val="Cambria"/>
      <family val="1"/>
      <scheme val="major"/>
    </font>
    <font>
      <b/>
      <sz val="11"/>
      <color theme="1"/>
      <name val="Cambria"/>
      <family val="1"/>
      <scheme val="major"/>
    </font>
    <font>
      <b/>
      <sz val="11"/>
      <color rgb="FF000000"/>
      <name val="Cambria"/>
      <family val="1"/>
      <scheme val="major"/>
    </font>
    <font>
      <b/>
      <sz val="12"/>
      <color theme="1"/>
      <name val="Cambria"/>
      <family val="1"/>
      <scheme val="major"/>
    </font>
    <font>
      <sz val="12"/>
      <color theme="1"/>
      <name val="Cambria"/>
      <family val="1"/>
      <scheme val="major"/>
    </font>
    <font>
      <b/>
      <sz val="12"/>
      <color rgb="FF000000"/>
      <name val="Cambria"/>
      <family val="1"/>
      <scheme val="major"/>
    </font>
    <font>
      <b/>
      <sz val="8"/>
      <color theme="1"/>
      <name val="Cambria"/>
      <family val="1"/>
      <scheme val="major"/>
    </font>
    <font>
      <sz val="8"/>
      <color theme="1"/>
      <name val="Cambria"/>
      <family val="1"/>
      <scheme val="major"/>
    </font>
    <font>
      <sz val="9"/>
      <color theme="1"/>
      <name val="Cambria"/>
      <family val="1"/>
      <scheme val="major"/>
    </font>
    <font>
      <sz val="11"/>
      <color theme="1"/>
      <name val="Cambria"/>
      <family val="1"/>
      <scheme val="major"/>
    </font>
    <font>
      <b/>
      <u/>
      <sz val="11"/>
      <color theme="1"/>
      <name val="Cambria"/>
      <family val="1"/>
      <scheme val="major"/>
    </font>
    <font>
      <sz val="11"/>
      <color rgb="FF000000"/>
      <name val="Cambria"/>
      <family val="1"/>
      <scheme val="major"/>
    </font>
    <font>
      <b/>
      <u val="double"/>
      <sz val="11"/>
      <color theme="1"/>
      <name val="Cambria"/>
      <family val="1"/>
      <scheme val="major"/>
    </font>
    <font>
      <b/>
      <sz val="9"/>
      <color theme="1"/>
      <name val="Cambria"/>
      <family val="1"/>
      <scheme val="major"/>
    </font>
    <font>
      <b/>
      <sz val="8"/>
      <color rgb="FF000000"/>
      <name val="Cambria"/>
      <family val="1"/>
      <scheme val="major"/>
    </font>
    <font>
      <sz val="11"/>
      <color theme="1"/>
      <name val="Calibri"/>
      <family val="2"/>
      <scheme val="minor"/>
    </font>
    <font>
      <b/>
      <sz val="9"/>
      <color rgb="FF000000"/>
      <name val="Cambria"/>
      <family val="1"/>
      <scheme val="major"/>
    </font>
    <font>
      <b/>
      <u/>
      <sz val="8"/>
      <color theme="1"/>
      <name val="Arial"/>
      <family val="2"/>
    </font>
    <font>
      <b/>
      <u/>
      <sz val="11"/>
      <color theme="1"/>
      <name val="Arial"/>
      <family val="2"/>
    </font>
    <font>
      <sz val="11"/>
      <color theme="1"/>
      <name val="Arial"/>
      <family val="2"/>
    </font>
    <font>
      <b/>
      <sz val="16"/>
      <color theme="1"/>
      <name val="Cambria"/>
      <family val="1"/>
      <scheme val="major"/>
    </font>
    <font>
      <sz val="11"/>
      <name val="Cambria"/>
      <family val="1"/>
      <scheme val="major"/>
    </font>
    <font>
      <b/>
      <sz val="11"/>
      <name val="Cambria"/>
      <family val="1"/>
      <scheme val="major"/>
    </font>
    <font>
      <sz val="11"/>
      <color rgb="FFFF0000"/>
      <name val="Cambria"/>
      <family val="1"/>
      <scheme val="major"/>
    </font>
    <font>
      <b/>
      <u val="double"/>
      <sz val="11"/>
      <name val="Cambria"/>
      <family val="1"/>
      <scheme val="major"/>
    </font>
    <font>
      <sz val="11"/>
      <color rgb="FFFF0000"/>
      <name val="Calibri"/>
      <family val="2"/>
      <scheme val="minor"/>
    </font>
    <font>
      <b/>
      <sz val="11"/>
      <color rgb="FFFF0000"/>
      <name val="Cambria"/>
      <family val="1"/>
      <scheme val="major"/>
    </font>
    <font>
      <sz val="10"/>
      <color rgb="FFFF0000"/>
      <name val="Cambria"/>
      <family val="1"/>
      <scheme val="major"/>
    </font>
    <font>
      <sz val="8"/>
      <color rgb="FFFF0000"/>
      <name val="Arial"/>
      <family val="2"/>
    </font>
    <font>
      <b/>
      <sz val="10"/>
      <color rgb="FFFF0000"/>
      <name val="Cambria"/>
      <family val="1"/>
      <scheme val="major"/>
    </font>
    <font>
      <b/>
      <u/>
      <sz val="11"/>
      <color rgb="FFFF0000"/>
      <name val="Cambria"/>
      <family val="1"/>
      <scheme val="major"/>
    </font>
    <font>
      <sz val="10"/>
      <name val="Cambria"/>
      <family val="1"/>
      <scheme val="major"/>
    </font>
    <font>
      <sz val="8"/>
      <name val="Arial"/>
      <family val="2"/>
    </font>
    <font>
      <b/>
      <sz val="10"/>
      <name val="Cambria"/>
      <family val="1"/>
      <scheme val="major"/>
    </font>
    <font>
      <b/>
      <sz val="9"/>
      <name val="Cambria"/>
      <family val="1"/>
      <scheme val="major"/>
    </font>
    <font>
      <sz val="9"/>
      <name val="Cambria"/>
      <family val="1"/>
      <scheme val="major"/>
    </font>
    <font>
      <b/>
      <u/>
      <sz val="11"/>
      <name val="Arial"/>
      <family val="2"/>
    </font>
    <font>
      <b/>
      <u/>
      <sz val="8"/>
      <name val="Arial"/>
      <family val="2"/>
    </font>
    <font>
      <sz val="11"/>
      <name val="Calibri"/>
      <family val="2"/>
      <scheme val="minor"/>
    </font>
    <font>
      <sz val="18"/>
      <color theme="1"/>
      <name val="Cambria"/>
      <family val="1"/>
      <scheme val="major"/>
    </font>
    <font>
      <b/>
      <sz val="14"/>
      <name val="Cambria"/>
      <family val="1"/>
      <scheme val="major"/>
    </font>
    <font>
      <b/>
      <u/>
      <sz val="11"/>
      <name val="Calibri"/>
      <family val="2"/>
      <scheme val="minor"/>
    </font>
    <font>
      <b/>
      <u/>
      <sz val="11"/>
      <color rgb="FFFF0000"/>
      <name val="Arial"/>
      <family val="2"/>
    </font>
    <font>
      <b/>
      <u/>
      <sz val="8"/>
      <color rgb="FFFF0000"/>
      <name val="Arial"/>
      <family val="2"/>
    </font>
    <font>
      <b/>
      <sz val="8"/>
      <name val="Cambria"/>
      <family val="1"/>
      <scheme val="major"/>
    </font>
    <font>
      <sz val="8"/>
      <name val="Cambria"/>
      <family val="1"/>
      <scheme val="major"/>
    </font>
    <font>
      <sz val="11"/>
      <name val="Arial"/>
      <family val="2"/>
    </font>
    <font>
      <u/>
      <sz val="11"/>
      <color theme="10"/>
      <name val="Calibri"/>
      <family val="2"/>
      <scheme val="minor"/>
    </font>
    <font>
      <sz val="11"/>
      <color theme="1"/>
      <name val="Times New Roman"/>
      <family val="1"/>
    </font>
  </fonts>
  <fills count="4">
    <fill>
      <patternFill patternType="none"/>
    </fill>
    <fill>
      <patternFill patternType="gray125"/>
    </fill>
    <fill>
      <patternFill patternType="solid">
        <fgColor theme="0"/>
        <bgColor indexed="64"/>
      </patternFill>
    </fill>
    <fill>
      <patternFill patternType="solid">
        <fgColor theme="8" tint="0.59999389629810485"/>
        <bgColor indexed="64"/>
      </patternFill>
    </fill>
  </fills>
  <borders count="23">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s>
  <cellStyleXfs count="3">
    <xf numFmtId="0" fontId="0" fillId="0" borderId="0"/>
    <xf numFmtId="164" fontId="24" fillId="0" borderId="0" applyFont="0" applyFill="0" applyBorder="0" applyAlignment="0" applyProtection="0"/>
    <xf numFmtId="0" fontId="56" fillId="0" borderId="0" applyNumberFormat="0" applyFill="0" applyBorder="0" applyAlignment="0" applyProtection="0"/>
  </cellStyleXfs>
  <cellXfs count="406">
    <xf numFmtId="0" fontId="0" fillId="0" borderId="0" xfId="0"/>
    <xf numFmtId="0" fontId="5" fillId="0" borderId="0" xfId="0" applyFont="1" applyBorder="1" applyAlignment="1">
      <alignment horizontal="left" wrapText="1"/>
    </xf>
    <xf numFmtId="0" fontId="3" fillId="2" borderId="0" xfId="0" applyFont="1" applyFill="1" applyBorder="1" applyAlignment="1">
      <alignment horizontal="center" vertical="center" wrapText="1"/>
    </xf>
    <xf numFmtId="0" fontId="0" fillId="2" borderId="0" xfId="0" applyFill="1" applyBorder="1"/>
    <xf numFmtId="0" fontId="5" fillId="0" borderId="0" xfId="0" applyFont="1" applyBorder="1" applyAlignment="1">
      <alignment horizontal="left"/>
    </xf>
    <xf numFmtId="0" fontId="6" fillId="0" borderId="0" xfId="0" applyFont="1" applyAlignment="1"/>
    <xf numFmtId="0" fontId="13" fillId="0" borderId="0" xfId="0" applyFont="1"/>
    <xf numFmtId="0" fontId="18" fillId="0" borderId="0" xfId="0" applyFont="1"/>
    <xf numFmtId="4" fontId="18" fillId="0" borderId="0" xfId="0" applyNumberFormat="1" applyFont="1"/>
    <xf numFmtId="0" fontId="10" fillId="0" borderId="0" xfId="0" applyFont="1"/>
    <xf numFmtId="0" fontId="3" fillId="0" borderId="0" xfId="0" applyFont="1" applyAlignment="1">
      <alignment horizontal="center" wrapText="1"/>
    </xf>
    <xf numFmtId="17" fontId="0" fillId="0" borderId="0" xfId="0" applyNumberFormat="1"/>
    <xf numFmtId="0" fontId="9" fillId="0" borderId="0" xfId="0" applyFont="1" applyBorder="1" applyAlignment="1">
      <alignment horizontal="center" vertical="center" wrapText="1"/>
    </xf>
    <xf numFmtId="0" fontId="7" fillId="0" borderId="0" xfId="0" applyFont="1" applyBorder="1" applyAlignment="1"/>
    <xf numFmtId="0" fontId="14" fillId="0" borderId="0" xfId="0" applyFont="1" applyAlignment="1">
      <alignment horizontal="center" wrapText="1"/>
    </xf>
    <xf numFmtId="0" fontId="18" fillId="0" borderId="0" xfId="0" applyFont="1" applyAlignment="1">
      <alignment horizontal="left"/>
    </xf>
    <xf numFmtId="0" fontId="10" fillId="0" borderId="0" xfId="0" applyFont="1" applyAlignment="1"/>
    <xf numFmtId="4" fontId="21" fillId="0" borderId="0" xfId="0" applyNumberFormat="1" applyFont="1"/>
    <xf numFmtId="0" fontId="10" fillId="0" borderId="0" xfId="0" applyFont="1" applyAlignment="1">
      <alignment horizontal="right"/>
    </xf>
    <xf numFmtId="0" fontId="20" fillId="0" borderId="4" xfId="0" applyFont="1" applyBorder="1" applyAlignment="1">
      <alignment horizontal="center" vertical="center" wrapText="1"/>
    </xf>
    <xf numFmtId="0" fontId="20" fillId="0" borderId="5" xfId="0" applyNumberFormat="1" applyFont="1" applyBorder="1" applyAlignment="1">
      <alignment horizontal="center" vertical="center" wrapText="1"/>
    </xf>
    <xf numFmtId="0" fontId="20" fillId="0" borderId="4" xfId="0" applyNumberFormat="1" applyFont="1" applyBorder="1" applyAlignment="1">
      <alignment horizontal="center" vertical="center" wrapText="1"/>
    </xf>
    <xf numFmtId="0" fontId="18" fillId="0" borderId="4" xfId="0" applyFont="1" applyBorder="1" applyAlignment="1">
      <alignment horizontal="center" vertical="center"/>
    </xf>
    <xf numFmtId="0" fontId="11" fillId="0" borderId="0" xfId="0" applyFont="1" applyAlignment="1">
      <alignment horizontal="center" wrapText="1"/>
    </xf>
    <xf numFmtId="0" fontId="11" fillId="0" borderId="0" xfId="0" applyFont="1" applyAlignment="1">
      <alignment horizontal="center" wrapText="1"/>
    </xf>
    <xf numFmtId="0" fontId="10" fillId="0" borderId="0" xfId="0" applyFont="1" applyBorder="1" applyAlignment="1">
      <alignment horizontal="center" vertical="center" wrapText="1"/>
    </xf>
    <xf numFmtId="0" fontId="0" fillId="0" borderId="0" xfId="0" applyAlignment="1"/>
    <xf numFmtId="0" fontId="9" fillId="0" borderId="0" xfId="0" applyFont="1" applyAlignment="1">
      <alignment horizontal="center" wrapText="1"/>
    </xf>
    <xf numFmtId="0" fontId="14" fillId="0" borderId="0" xfId="0" applyFont="1" applyAlignment="1">
      <alignment horizontal="center"/>
    </xf>
    <xf numFmtId="0" fontId="14" fillId="0" borderId="0" xfId="0" applyFont="1" applyAlignment="1"/>
    <xf numFmtId="0" fontId="14" fillId="0" borderId="0" xfId="0" applyFont="1" applyAlignment="1">
      <alignment horizontal="center"/>
    </xf>
    <xf numFmtId="0" fontId="0" fillId="0" borderId="0" xfId="0" applyAlignment="1">
      <alignment horizontal="left"/>
    </xf>
    <xf numFmtId="0" fontId="2" fillId="2" borderId="0" xfId="0" applyFont="1" applyFill="1" applyBorder="1" applyAlignment="1">
      <alignment horizontal="center" vertical="center" wrapText="1"/>
    </xf>
    <xf numFmtId="0" fontId="10" fillId="0" borderId="0" xfId="0" applyFont="1" applyAlignment="1">
      <alignment horizontal="center" vertical="center"/>
    </xf>
    <xf numFmtId="0" fontId="19" fillId="0" borderId="0" xfId="0" applyFont="1" applyAlignment="1">
      <alignment horizontal="center"/>
    </xf>
    <xf numFmtId="0" fontId="3" fillId="0" borderId="0" xfId="0" applyFont="1" applyAlignment="1">
      <alignment horizontal="center" wrapText="1"/>
    </xf>
    <xf numFmtId="0" fontId="10" fillId="0" borderId="15" xfId="0" applyFont="1" applyBorder="1" applyAlignment="1">
      <alignment horizontal="left" vertical="center" wrapText="1"/>
    </xf>
    <xf numFmtId="0" fontId="10" fillId="0" borderId="4" xfId="0" applyFont="1" applyBorder="1" applyAlignment="1">
      <alignment horizontal="center" vertical="center" wrapText="1"/>
    </xf>
    <xf numFmtId="0" fontId="18" fillId="0" borderId="4" xfId="0" applyFont="1" applyBorder="1" applyAlignment="1">
      <alignment horizontal="center" vertical="center" wrapText="1"/>
    </xf>
    <xf numFmtId="0" fontId="10" fillId="0" borderId="0" xfId="0" applyFont="1" applyAlignment="1">
      <alignment horizontal="center"/>
    </xf>
    <xf numFmtId="0" fontId="20" fillId="0" borderId="5" xfId="0" applyFont="1" applyBorder="1" applyAlignment="1">
      <alignment horizontal="center" vertical="center" wrapText="1"/>
    </xf>
    <xf numFmtId="0" fontId="5" fillId="0" borderId="0" xfId="0" applyFont="1" applyBorder="1" applyAlignment="1">
      <alignment horizontal="center" vertical="center" wrapText="1"/>
    </xf>
    <xf numFmtId="0" fontId="18" fillId="0" borderId="1" xfId="0" applyFont="1" applyBorder="1" applyAlignment="1">
      <alignment horizontal="justify" vertical="center" wrapText="1"/>
    </xf>
    <xf numFmtId="0" fontId="18" fillId="0" borderId="1" xfId="0" applyFont="1" applyBorder="1" applyAlignment="1">
      <alignment horizontal="center" vertical="center"/>
    </xf>
    <xf numFmtId="0" fontId="18" fillId="0" borderId="4" xfId="0" applyFont="1" applyBorder="1" applyAlignment="1">
      <alignment horizontal="justify" vertical="center" wrapText="1"/>
    </xf>
    <xf numFmtId="0" fontId="26" fillId="0" borderId="4" xfId="0" applyFont="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Border="1" applyAlignment="1">
      <alignment horizontal="center" vertical="center" wrapText="1"/>
    </xf>
    <xf numFmtId="4" fontId="9" fillId="0" borderId="0" xfId="0" applyNumberFormat="1" applyFont="1" applyBorder="1" applyAlignment="1">
      <alignment horizontal="center" vertical="center" wrapText="1"/>
    </xf>
    <xf numFmtId="0" fontId="7" fillId="0" borderId="0" xfId="0" applyFont="1" applyBorder="1" applyAlignment="1">
      <alignment horizontal="center" vertical="center" wrapText="1"/>
    </xf>
    <xf numFmtId="0" fontId="4" fillId="0" borderId="0" xfId="0" applyFont="1" applyBorder="1" applyAlignment="1">
      <alignment horizontal="center" vertical="center"/>
    </xf>
    <xf numFmtId="0" fontId="2" fillId="0" borderId="0" xfId="0" applyFont="1" applyBorder="1" applyAlignment="1">
      <alignment horizontal="center" vertical="center"/>
    </xf>
    <xf numFmtId="4" fontId="9" fillId="0" borderId="0" xfId="0" applyNumberFormat="1" applyFont="1" applyBorder="1" applyAlignment="1">
      <alignment horizontal="center" vertical="center"/>
    </xf>
    <xf numFmtId="0" fontId="9" fillId="0" borderId="0" xfId="0" applyFont="1" applyBorder="1" applyAlignment="1">
      <alignment horizontal="center" vertical="center"/>
    </xf>
    <xf numFmtId="0" fontId="0" fillId="0" borderId="0" xfId="0" applyAlignment="1">
      <alignment horizontal="center" vertical="center"/>
    </xf>
    <xf numFmtId="3" fontId="10" fillId="0" borderId="0" xfId="0" applyNumberFormat="1" applyFont="1" applyAlignment="1">
      <alignment horizontal="center" vertical="center"/>
    </xf>
    <xf numFmtId="0" fontId="0" fillId="0" borderId="15" xfId="0" applyFont="1" applyBorder="1" applyAlignment="1">
      <alignment horizontal="left"/>
    </xf>
    <xf numFmtId="0" fontId="27" fillId="0" borderId="4" xfId="0" applyFont="1" applyBorder="1" applyAlignment="1">
      <alignment horizontal="center" vertical="center" wrapText="1"/>
    </xf>
    <xf numFmtId="4" fontId="10" fillId="0" borderId="4" xfId="0" applyNumberFormat="1" applyFont="1" applyBorder="1" applyAlignment="1">
      <alignment horizontal="center" vertical="center" wrapText="1"/>
    </xf>
    <xf numFmtId="4" fontId="10" fillId="0" borderId="3" xfId="0" applyNumberFormat="1" applyFont="1" applyBorder="1" applyAlignment="1">
      <alignment horizontal="center" vertical="center" wrapText="1"/>
    </xf>
    <xf numFmtId="0" fontId="0" fillId="0" borderId="0" xfId="0" applyBorder="1"/>
    <xf numFmtId="0" fontId="28" fillId="0" borderId="4" xfId="0" applyFont="1" applyBorder="1" applyAlignment="1">
      <alignment horizontal="center" vertical="center" wrapText="1"/>
    </xf>
    <xf numFmtId="3" fontId="10" fillId="0" borderId="13" xfId="0" applyNumberFormat="1" applyFont="1" applyBorder="1" applyAlignment="1">
      <alignment horizontal="center" vertical="center"/>
    </xf>
    <xf numFmtId="0" fontId="18" fillId="2" borderId="4" xfId="0" applyFont="1" applyFill="1" applyBorder="1" applyAlignment="1">
      <alignment horizontal="center" vertical="center" wrapText="1"/>
    </xf>
    <xf numFmtId="17" fontId="18" fillId="2" borderId="4" xfId="0" applyNumberFormat="1" applyFont="1" applyFill="1" applyBorder="1" applyAlignment="1">
      <alignment horizontal="center" vertical="center" wrapText="1"/>
    </xf>
    <xf numFmtId="0" fontId="18" fillId="0" borderId="0" xfId="0" applyFont="1" applyBorder="1" applyAlignment="1"/>
    <xf numFmtId="0" fontId="10" fillId="0" borderId="0" xfId="0" applyFont="1" applyAlignment="1">
      <alignment horizontal="center" vertical="center" wrapText="1"/>
    </xf>
    <xf numFmtId="0" fontId="10" fillId="0" borderId="4" xfId="0" applyFont="1" applyBorder="1" applyAlignment="1">
      <alignment horizontal="center" vertical="center" wrapText="1"/>
    </xf>
    <xf numFmtId="0" fontId="20" fillId="0" borderId="5" xfId="0" applyFont="1" applyBorder="1" applyAlignment="1">
      <alignment horizontal="center" vertical="center" wrapText="1"/>
    </xf>
    <xf numFmtId="0" fontId="10" fillId="3" borderId="2"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9" fillId="0" borderId="0" xfId="0" applyFont="1" applyAlignment="1">
      <alignment vertical="center"/>
    </xf>
    <xf numFmtId="0" fontId="10" fillId="0" borderId="14" xfId="0" applyFont="1" applyBorder="1" applyAlignment="1">
      <alignment horizontal="left" vertical="center"/>
    </xf>
    <xf numFmtId="0" fontId="19" fillId="0" borderId="0" xfId="0" applyFont="1" applyAlignment="1">
      <alignment horizontal="center"/>
    </xf>
    <xf numFmtId="0" fontId="10" fillId="0" borderId="4" xfId="0" applyFont="1" applyBorder="1" applyAlignment="1">
      <alignment horizontal="center" vertical="center" wrapText="1"/>
    </xf>
    <xf numFmtId="4" fontId="18" fillId="0" borderId="1" xfId="0" applyNumberFormat="1" applyFont="1" applyBorder="1" applyAlignment="1">
      <alignment horizontal="center" vertical="center"/>
    </xf>
    <xf numFmtId="4" fontId="18" fillId="0" borderId="4" xfId="0" applyNumberFormat="1" applyFont="1" applyBorder="1" applyAlignment="1">
      <alignment horizontal="center" vertical="center"/>
    </xf>
    <xf numFmtId="0" fontId="10" fillId="0" borderId="4"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10" fillId="0" borderId="4" xfId="0" applyFont="1" applyBorder="1" applyAlignment="1">
      <alignment horizontal="center" vertical="center" wrapText="1"/>
    </xf>
    <xf numFmtId="165" fontId="18" fillId="0" borderId="4" xfId="1" applyNumberFormat="1" applyFont="1" applyBorder="1" applyAlignment="1">
      <alignment horizontal="center" vertical="center" wrapText="1"/>
    </xf>
    <xf numFmtId="165" fontId="10" fillId="0" borderId="4" xfId="1" applyNumberFormat="1" applyFont="1" applyBorder="1" applyAlignment="1">
      <alignment horizontal="center" vertical="center" wrapText="1"/>
    </xf>
    <xf numFmtId="4" fontId="10" fillId="0" borderId="4" xfId="0" applyNumberFormat="1" applyFont="1" applyBorder="1" applyAlignment="1">
      <alignment horizontal="center" vertical="center" wrapText="1"/>
    </xf>
    <xf numFmtId="0" fontId="18" fillId="0" borderId="1" xfId="0" applyFont="1" applyBorder="1" applyAlignment="1">
      <alignment horizontal="center" vertical="center" wrapText="1"/>
    </xf>
    <xf numFmtId="0" fontId="10" fillId="2" borderId="4" xfId="0" applyFont="1" applyFill="1" applyBorder="1" applyAlignment="1">
      <alignment horizontal="center" vertical="center" wrapText="1"/>
    </xf>
    <xf numFmtId="0" fontId="10" fillId="0" borderId="3" xfId="0" applyFont="1" applyBorder="1" applyAlignment="1">
      <alignment vertical="center" wrapText="1"/>
    </xf>
    <xf numFmtId="4" fontId="10" fillId="0" borderId="0" xfId="0" applyNumberFormat="1" applyFont="1" applyBorder="1" applyAlignment="1">
      <alignment horizontal="center" vertical="center" wrapText="1"/>
    </xf>
    <xf numFmtId="0" fontId="18" fillId="0" borderId="0" xfId="0" applyFont="1" applyBorder="1" applyAlignment="1">
      <alignment horizontal="center" vertical="center" wrapText="1"/>
    </xf>
    <xf numFmtId="0" fontId="9" fillId="0" borderId="0" xfId="0" applyFont="1"/>
    <xf numFmtId="0" fontId="29" fillId="0" borderId="0" xfId="0" applyFont="1"/>
    <xf numFmtId="165" fontId="30" fillId="0" borderId="4" xfId="1" applyNumberFormat="1" applyFont="1" applyBorder="1" applyAlignment="1">
      <alignment horizontal="center" vertical="center" wrapText="1"/>
    </xf>
    <xf numFmtId="0" fontId="10" fillId="0" borderId="0" xfId="0" applyFont="1" applyAlignment="1">
      <alignment horizontal="left"/>
    </xf>
    <xf numFmtId="0" fontId="10" fillId="0" borderId="4" xfId="0" applyFont="1" applyFill="1" applyBorder="1" applyAlignment="1">
      <alignment horizontal="center" vertical="center" wrapText="1"/>
    </xf>
    <xf numFmtId="4" fontId="0" fillId="0" borderId="0" xfId="0" applyNumberFormat="1"/>
    <xf numFmtId="0" fontId="30" fillId="0" borderId="0" xfId="0" applyFont="1" applyAlignment="1">
      <alignment horizontal="left"/>
    </xf>
    <xf numFmtId="0" fontId="30" fillId="0" borderId="0" xfId="0" applyFont="1" applyAlignment="1">
      <alignment horizontal="center"/>
    </xf>
    <xf numFmtId="0" fontId="31" fillId="0" borderId="0" xfId="0" applyFont="1" applyAlignment="1">
      <alignment horizontal="center"/>
    </xf>
    <xf numFmtId="4" fontId="10" fillId="0" borderId="4" xfId="0" applyNumberFormat="1" applyFont="1" applyBorder="1" applyAlignment="1">
      <alignment horizontal="center" vertical="center" wrapText="1"/>
    </xf>
    <xf numFmtId="0" fontId="18" fillId="0" borderId="4" xfId="0" applyFont="1" applyBorder="1" applyAlignment="1">
      <alignment horizontal="center" vertical="center" wrapText="1"/>
    </xf>
    <xf numFmtId="0" fontId="10" fillId="0" borderId="4" xfId="0" applyFont="1" applyBorder="1" applyAlignment="1">
      <alignment horizontal="center" vertical="center" wrapText="1"/>
    </xf>
    <xf numFmtId="0" fontId="18" fillId="0" borderId="4" xfId="0" applyFont="1" applyBorder="1" applyAlignment="1">
      <alignment horizontal="center" vertical="center" wrapText="1"/>
    </xf>
    <xf numFmtId="0" fontId="10" fillId="0" borderId="4" xfId="0" applyFont="1" applyBorder="1" applyAlignment="1">
      <alignment horizontal="center" vertical="center" wrapText="1"/>
    </xf>
    <xf numFmtId="4" fontId="10" fillId="0" borderId="4" xfId="0" applyNumberFormat="1" applyFont="1" applyBorder="1" applyAlignment="1">
      <alignment horizontal="center" vertical="center" wrapText="1"/>
    </xf>
    <xf numFmtId="0" fontId="19" fillId="0" borderId="0" xfId="0" applyFont="1" applyAlignment="1">
      <alignment horizontal="center"/>
    </xf>
    <xf numFmtId="4" fontId="10" fillId="0" borderId="4" xfId="0" applyNumberFormat="1" applyFont="1" applyBorder="1" applyAlignment="1">
      <alignment horizontal="center" vertical="center" wrapText="1"/>
    </xf>
    <xf numFmtId="0" fontId="18" fillId="0" borderId="4" xfId="0" applyFont="1" applyBorder="1" applyAlignment="1">
      <alignment horizontal="center" vertical="center" wrapText="1"/>
    </xf>
    <xf numFmtId="0" fontId="10" fillId="0" borderId="4" xfId="0" applyFont="1" applyBorder="1" applyAlignment="1">
      <alignment horizontal="center" vertical="center" wrapText="1"/>
    </xf>
    <xf numFmtId="165" fontId="9" fillId="0" borderId="4" xfId="1" applyNumberFormat="1" applyFont="1" applyBorder="1" applyAlignment="1">
      <alignment horizontal="center" vertical="center" wrapText="1"/>
    </xf>
    <xf numFmtId="0" fontId="32" fillId="0" borderId="0" xfId="0" applyFont="1"/>
    <xf numFmtId="0" fontId="30" fillId="0" borderId="17" xfId="0" applyFont="1" applyBorder="1" applyAlignment="1">
      <alignment horizontal="center" vertical="center"/>
    </xf>
    <xf numFmtId="0" fontId="10" fillId="0" borderId="4" xfId="0" applyFont="1" applyBorder="1" applyAlignment="1">
      <alignment horizontal="center" vertical="center" wrapText="1"/>
    </xf>
    <xf numFmtId="0" fontId="30" fillId="0" borderId="4" xfId="0" applyFont="1" applyBorder="1" applyAlignment="1">
      <alignment horizontal="center" wrapText="1"/>
    </xf>
    <xf numFmtId="0" fontId="31" fillId="0" borderId="4" xfId="0" applyFont="1" applyBorder="1" applyAlignment="1">
      <alignment horizontal="center" vertical="center" wrapText="1"/>
    </xf>
    <xf numFmtId="0" fontId="30" fillId="0" borderId="4" xfId="0" applyFont="1" applyBorder="1" applyAlignment="1">
      <alignment horizontal="center" vertical="center" wrapText="1"/>
    </xf>
    <xf numFmtId="165" fontId="31" fillId="0" borderId="4" xfId="1" applyNumberFormat="1" applyFont="1" applyBorder="1" applyAlignment="1">
      <alignment horizontal="center" vertical="center" wrapText="1"/>
    </xf>
    <xf numFmtId="17" fontId="18" fillId="2" borderId="3" xfId="0" applyNumberFormat="1" applyFont="1" applyFill="1" applyBorder="1" applyAlignment="1">
      <alignment horizontal="center" vertical="center" wrapText="1"/>
    </xf>
    <xf numFmtId="0" fontId="0" fillId="0" borderId="0" xfId="0" applyAlignment="1">
      <alignment horizontal="center"/>
    </xf>
    <xf numFmtId="4" fontId="30" fillId="0" borderId="0" xfId="0" applyNumberFormat="1" applyFont="1"/>
    <xf numFmtId="4" fontId="33" fillId="0" borderId="0" xfId="0" applyNumberFormat="1" applyFont="1"/>
    <xf numFmtId="0" fontId="36" fillId="0" borderId="0" xfId="0" applyFont="1" applyBorder="1" applyAlignment="1"/>
    <xf numFmtId="0" fontId="37" fillId="0" borderId="0" xfId="0" applyFont="1" applyBorder="1" applyAlignment="1">
      <alignment horizontal="center" vertical="center" wrapText="1"/>
    </xf>
    <xf numFmtId="4" fontId="38" fillId="0" borderId="0" xfId="0" applyNumberFormat="1" applyFont="1" applyBorder="1" applyAlignment="1">
      <alignment horizontal="center" vertical="center" wrapText="1"/>
    </xf>
    <xf numFmtId="0" fontId="36" fillId="0" borderId="0" xfId="0" applyFont="1" applyBorder="1" applyAlignment="1">
      <alignment horizontal="center" vertical="center" wrapText="1"/>
    </xf>
    <xf numFmtId="0" fontId="34" fillId="0" borderId="0" xfId="0" applyFont="1"/>
    <xf numFmtId="0" fontId="39" fillId="0" borderId="0" xfId="0" applyFont="1" applyAlignment="1">
      <alignment horizontal="center"/>
    </xf>
    <xf numFmtId="0" fontId="34" fillId="0" borderId="0" xfId="0" applyFont="1" applyAlignment="1">
      <alignment horizontal="center" vertical="center"/>
    </xf>
    <xf numFmtId="4" fontId="34" fillId="0" borderId="0" xfId="0" applyNumberFormat="1" applyFont="1"/>
    <xf numFmtId="0" fontId="34" fillId="0" borderId="0" xfId="0" applyFont="1" applyAlignment="1">
      <alignment horizontal="left"/>
    </xf>
    <xf numFmtId="0" fontId="39" fillId="0" borderId="0" xfId="0" applyFont="1" applyAlignment="1">
      <alignment vertical="center"/>
    </xf>
    <xf numFmtId="0" fontId="31" fillId="2" borderId="4" xfId="0" applyFont="1" applyFill="1" applyBorder="1" applyAlignment="1">
      <alignment horizontal="center" vertical="center" wrapText="1"/>
    </xf>
    <xf numFmtId="0" fontId="30" fillId="2" borderId="4" xfId="0" applyFont="1" applyFill="1" applyBorder="1" applyAlignment="1">
      <alignment horizontal="center" vertical="center" wrapText="1"/>
    </xf>
    <xf numFmtId="17" fontId="30" fillId="2" borderId="4" xfId="0" applyNumberFormat="1" applyFont="1" applyFill="1" applyBorder="1" applyAlignment="1">
      <alignment horizontal="center" vertical="center" wrapText="1"/>
    </xf>
    <xf numFmtId="0" fontId="40" fillId="0" borderId="0" xfId="0" applyFont="1" applyBorder="1" applyAlignment="1"/>
    <xf numFmtId="0" fontId="41" fillId="0" borderId="0" xfId="0" applyFont="1" applyBorder="1" applyAlignment="1">
      <alignment horizontal="center" vertical="center" wrapText="1"/>
    </xf>
    <xf numFmtId="4" fontId="42" fillId="0" borderId="0" xfId="0" applyNumberFormat="1" applyFont="1" applyBorder="1" applyAlignment="1">
      <alignment horizontal="center" vertical="center" wrapText="1"/>
    </xf>
    <xf numFmtId="0" fontId="40" fillId="0" borderId="0" xfId="0" applyFont="1" applyBorder="1" applyAlignment="1">
      <alignment horizontal="center" vertical="center" wrapText="1"/>
    </xf>
    <xf numFmtId="0" fontId="31" fillId="3" borderId="4" xfId="0" applyFont="1" applyFill="1" applyBorder="1" applyAlignment="1">
      <alignment horizontal="center" vertical="center" wrapText="1"/>
    </xf>
    <xf numFmtId="0" fontId="45" fillId="0" borderId="4" xfId="0" applyFont="1" applyBorder="1" applyAlignment="1">
      <alignment horizontal="center" vertical="center" wrapText="1"/>
    </xf>
    <xf numFmtId="0" fontId="46" fillId="0" borderId="4" xfId="0" applyFont="1" applyBorder="1" applyAlignment="1">
      <alignment horizontal="center" vertical="center" wrapText="1"/>
    </xf>
    <xf numFmtId="0" fontId="41" fillId="0" borderId="4" xfId="0" applyFont="1" applyBorder="1" applyAlignment="1">
      <alignment horizontal="center" vertical="center" wrapText="1"/>
    </xf>
    <xf numFmtId="0" fontId="30" fillId="0" borderId="4" xfId="0" applyFont="1" applyBorder="1" applyAlignment="1">
      <alignment horizontal="center" vertical="center" wrapText="1"/>
    </xf>
    <xf numFmtId="0" fontId="31" fillId="0" borderId="4" xfId="0" applyFont="1" applyBorder="1" applyAlignment="1">
      <alignment horizontal="center" vertical="center" wrapText="1"/>
    </xf>
    <xf numFmtId="165" fontId="42" fillId="0" borderId="4" xfId="1" applyNumberFormat="1" applyFont="1" applyBorder="1" applyAlignment="1">
      <alignment horizontal="center" vertical="center" wrapText="1"/>
    </xf>
    <xf numFmtId="4" fontId="31" fillId="0" borderId="4" xfId="0" applyNumberFormat="1" applyFont="1" applyBorder="1" applyAlignment="1">
      <alignment horizontal="center" vertical="center" wrapText="1"/>
    </xf>
    <xf numFmtId="4" fontId="31" fillId="0" borderId="4" xfId="0" applyNumberFormat="1" applyFont="1" applyBorder="1" applyAlignment="1">
      <alignment horizontal="center" vertical="center" wrapText="1"/>
    </xf>
    <xf numFmtId="0" fontId="30" fillId="0" borderId="4" xfId="0" applyFont="1" applyBorder="1" applyAlignment="1">
      <alignment horizontal="center" vertical="center" wrapText="1"/>
    </xf>
    <xf numFmtId="0" fontId="31" fillId="0" borderId="4" xfId="0" applyFont="1" applyBorder="1" applyAlignment="1">
      <alignment horizontal="center" vertical="center" wrapText="1"/>
    </xf>
    <xf numFmtId="4" fontId="31" fillId="0" borderId="4" xfId="0" applyNumberFormat="1" applyFont="1" applyBorder="1" applyAlignment="1">
      <alignment horizontal="center" vertical="center" wrapText="1"/>
    </xf>
    <xf numFmtId="0" fontId="35" fillId="0" borderId="0" xfId="0" applyFont="1" applyBorder="1" applyAlignment="1">
      <alignment horizontal="center" vertical="center" wrapText="1"/>
    </xf>
    <xf numFmtId="0" fontId="32" fillId="0" borderId="0" xfId="0" applyFont="1" applyBorder="1" applyAlignment="1"/>
    <xf numFmtId="4" fontId="35" fillId="0" borderId="0" xfId="0" applyNumberFormat="1" applyFont="1" applyBorder="1" applyAlignment="1">
      <alignment horizontal="center" vertical="center" wrapText="1"/>
    </xf>
    <xf numFmtId="0" fontId="32" fillId="0" borderId="0" xfId="0" applyFont="1" applyBorder="1" applyAlignment="1">
      <alignment horizontal="center" vertical="center" wrapText="1"/>
    </xf>
    <xf numFmtId="0" fontId="48" fillId="0" borderId="0" xfId="0" applyFont="1" applyAlignment="1">
      <alignment horizontal="center"/>
    </xf>
    <xf numFmtId="0" fontId="47" fillId="0" borderId="0" xfId="0" applyFont="1"/>
    <xf numFmtId="165" fontId="30" fillId="0" borderId="4" xfId="1" applyNumberFormat="1" applyFont="1" applyFill="1" applyBorder="1" applyAlignment="1">
      <alignment horizontal="center" vertical="center" wrapText="1"/>
    </xf>
    <xf numFmtId="0" fontId="30" fillId="0" borderId="4" xfId="0" applyFont="1" applyBorder="1" applyAlignment="1">
      <alignment horizontal="center" vertical="center" wrapText="1"/>
    </xf>
    <xf numFmtId="0" fontId="31" fillId="0" borderId="0" xfId="0" applyFont="1" applyBorder="1" applyAlignment="1">
      <alignment horizontal="center" vertical="center" wrapText="1"/>
    </xf>
    <xf numFmtId="0" fontId="30" fillId="0" borderId="0" xfId="0" applyFont="1" applyBorder="1" applyAlignment="1"/>
    <xf numFmtId="4" fontId="31" fillId="0" borderId="0" xfId="0" applyNumberFormat="1" applyFont="1" applyBorder="1" applyAlignment="1">
      <alignment horizontal="center" vertical="center" wrapText="1"/>
    </xf>
    <xf numFmtId="0" fontId="30" fillId="0" borderId="0" xfId="0" applyFont="1" applyBorder="1" applyAlignment="1">
      <alignment horizontal="center" vertical="center" wrapText="1"/>
    </xf>
    <xf numFmtId="0" fontId="31" fillId="0" borderId="0" xfId="0" applyFont="1" applyAlignment="1"/>
    <xf numFmtId="0" fontId="31" fillId="0" borderId="0" xfId="0" applyFont="1"/>
    <xf numFmtId="0" fontId="30" fillId="0" borderId="0" xfId="0" applyFont="1"/>
    <xf numFmtId="0" fontId="50" fillId="0" borderId="0" xfId="0" applyFont="1" applyAlignment="1">
      <alignment horizontal="center"/>
    </xf>
    <xf numFmtId="0" fontId="31" fillId="0" borderId="15" xfId="0" applyFont="1" applyBorder="1"/>
    <xf numFmtId="0" fontId="32" fillId="0" borderId="15" xfId="0" applyFont="1" applyBorder="1"/>
    <xf numFmtId="0" fontId="31" fillId="0" borderId="15" xfId="0" applyFont="1" applyBorder="1" applyAlignment="1">
      <alignment horizontal="center"/>
    </xf>
    <xf numFmtId="0" fontId="42" fillId="0" borderId="0" xfId="0" applyFont="1"/>
    <xf numFmtId="0" fontId="31" fillId="0" borderId="0" xfId="0" applyFont="1" applyAlignment="1">
      <alignment horizontal="right"/>
    </xf>
    <xf numFmtId="0" fontId="31" fillId="0" borderId="14" xfId="0" applyFont="1" applyBorder="1" applyAlignment="1">
      <alignment horizontal="left" vertical="center"/>
    </xf>
    <xf numFmtId="0" fontId="18" fillId="0" borderId="3" xfId="0" applyFont="1" applyBorder="1" applyAlignment="1">
      <alignment horizontal="center" vertical="center" wrapText="1"/>
    </xf>
    <xf numFmtId="4" fontId="10" fillId="0" borderId="4" xfId="0" applyNumberFormat="1" applyFont="1" applyBorder="1" applyAlignment="1">
      <alignment horizontal="center" vertical="center" wrapText="1"/>
    </xf>
    <xf numFmtId="0" fontId="18" fillId="0" borderId="4" xfId="0" applyFont="1" applyBorder="1" applyAlignment="1">
      <alignment horizontal="center" vertical="center" wrapText="1"/>
    </xf>
    <xf numFmtId="0" fontId="10" fillId="0" borderId="4" xfId="0" applyFont="1" applyBorder="1" applyAlignment="1">
      <alignment horizontal="center" vertical="center" wrapText="1"/>
    </xf>
    <xf numFmtId="0" fontId="30" fillId="0" borderId="4" xfId="0" applyFont="1" applyBorder="1" applyAlignment="1">
      <alignment horizontal="center" vertical="center" wrapText="1"/>
    </xf>
    <xf numFmtId="0" fontId="31" fillId="0" borderId="4" xfId="0" applyFont="1" applyBorder="1" applyAlignment="1">
      <alignment horizontal="center" vertical="center" wrapText="1"/>
    </xf>
    <xf numFmtId="4" fontId="31" fillId="0" borderId="4" xfId="0" applyNumberFormat="1" applyFont="1" applyBorder="1" applyAlignment="1">
      <alignment horizontal="center" vertical="center" wrapText="1"/>
    </xf>
    <xf numFmtId="0" fontId="18" fillId="0" borderId="4" xfId="0" applyFont="1" applyBorder="1" applyAlignment="1">
      <alignment horizontal="center" vertical="center" wrapText="1"/>
    </xf>
    <xf numFmtId="0" fontId="30" fillId="0" borderId="4" xfId="0" applyFont="1" applyBorder="1" applyAlignment="1">
      <alignment horizontal="center" vertical="center" wrapText="1"/>
    </xf>
    <xf numFmtId="17" fontId="30" fillId="2" borderId="3" xfId="0" applyNumberFormat="1" applyFont="1" applyFill="1" applyBorder="1" applyAlignment="1">
      <alignment horizontal="center" vertical="center" wrapText="1"/>
    </xf>
    <xf numFmtId="0" fontId="30" fillId="2" borderId="18" xfId="0" applyFont="1" applyFill="1" applyBorder="1" applyAlignment="1">
      <alignment horizontal="center" vertical="center" wrapText="1"/>
    </xf>
    <xf numFmtId="0" fontId="20" fillId="0" borderId="14" xfId="0" applyFont="1" applyBorder="1" applyAlignment="1">
      <alignment horizontal="center" vertical="center" wrapText="1"/>
    </xf>
    <xf numFmtId="0" fontId="20" fillId="0" borderId="19" xfId="0" applyFont="1" applyBorder="1" applyAlignment="1">
      <alignment horizontal="center" vertical="center" wrapText="1"/>
    </xf>
    <xf numFmtId="4" fontId="42" fillId="0" borderId="4" xfId="0" applyNumberFormat="1" applyFont="1" applyBorder="1" applyAlignment="1">
      <alignment horizontal="center" vertical="center" wrapText="1"/>
    </xf>
    <xf numFmtId="0" fontId="47" fillId="0" borderId="0" xfId="0" applyFont="1" applyAlignment="1">
      <alignment horizontal="left"/>
    </xf>
    <xf numFmtId="0" fontId="31" fillId="0" borderId="0" xfId="0" applyFont="1" applyAlignment="1">
      <alignment horizontal="left" vertical="center"/>
    </xf>
    <xf numFmtId="0" fontId="31" fillId="0" borderId="0" xfId="0" applyFont="1" applyAlignment="1">
      <alignment vertical="center"/>
    </xf>
    <xf numFmtId="0" fontId="31" fillId="0" borderId="0" xfId="0" applyFont="1" applyAlignment="1">
      <alignment horizontal="left"/>
    </xf>
    <xf numFmtId="0" fontId="12" fillId="0" borderId="0" xfId="0" applyFont="1" applyAlignment="1">
      <alignment horizontal="center"/>
    </xf>
    <xf numFmtId="0" fontId="13" fillId="0" borderId="0" xfId="0" applyFont="1" applyAlignment="1">
      <alignment horizontal="center"/>
    </xf>
    <xf numFmtId="0" fontId="12" fillId="0" borderId="15" xfId="0" applyFont="1" applyBorder="1" applyAlignment="1">
      <alignment horizontal="center"/>
    </xf>
    <xf numFmtId="0" fontId="18" fillId="0" borderId="3" xfId="0" applyFont="1" applyBorder="1" applyAlignment="1">
      <alignment horizontal="center" vertical="center" wrapText="1"/>
    </xf>
    <xf numFmtId="4" fontId="10" fillId="0" borderId="4" xfId="0" applyNumberFormat="1" applyFont="1" applyBorder="1" applyAlignment="1">
      <alignment horizontal="center" vertical="center" wrapText="1"/>
    </xf>
    <xf numFmtId="0" fontId="10" fillId="0" borderId="4" xfId="0" applyFont="1" applyBorder="1" applyAlignment="1">
      <alignment horizontal="center" vertical="center" wrapText="1"/>
    </xf>
    <xf numFmtId="0" fontId="31" fillId="0" borderId="0" xfId="0" applyFont="1" applyAlignment="1">
      <alignment horizontal="left"/>
    </xf>
    <xf numFmtId="0" fontId="12" fillId="0" borderId="0" xfId="0" applyFont="1" applyBorder="1" applyAlignment="1">
      <alignment horizontal="center"/>
    </xf>
    <xf numFmtId="0" fontId="18" fillId="0" borderId="0" xfId="0" applyFont="1" applyAlignment="1">
      <alignment horizontal="center"/>
    </xf>
    <xf numFmtId="0" fontId="42" fillId="3" borderId="1" xfId="0" applyFont="1" applyFill="1" applyBorder="1" applyAlignment="1">
      <alignment horizontal="center" vertical="center" wrapText="1"/>
    </xf>
    <xf numFmtId="0" fontId="42" fillId="3" borderId="5" xfId="0" applyFont="1" applyFill="1" applyBorder="1" applyAlignment="1">
      <alignment horizontal="center" vertical="center" wrapText="1"/>
    </xf>
    <xf numFmtId="0" fontId="42" fillId="3" borderId="6" xfId="0" applyFont="1" applyFill="1" applyBorder="1" applyAlignment="1">
      <alignment horizontal="center" vertical="center" wrapText="1"/>
    </xf>
    <xf numFmtId="0" fontId="30" fillId="0" borderId="4" xfId="0" applyFont="1" applyBorder="1" applyAlignment="1">
      <alignment horizontal="center" vertical="center" wrapText="1"/>
    </xf>
    <xf numFmtId="0" fontId="31" fillId="0" borderId="4" xfId="0" applyFont="1" applyBorder="1" applyAlignment="1">
      <alignment horizontal="center" vertical="center" wrapText="1"/>
    </xf>
    <xf numFmtId="4" fontId="31" fillId="0" borderId="4" xfId="0" applyNumberFormat="1" applyFont="1" applyBorder="1" applyAlignment="1">
      <alignment horizontal="center" vertical="center" wrapText="1"/>
    </xf>
    <xf numFmtId="0" fontId="18" fillId="0" borderId="0" xfId="0" applyFont="1" applyAlignment="1">
      <alignment horizontal="center"/>
    </xf>
    <xf numFmtId="0" fontId="10" fillId="0" borderId="15" xfId="0" applyFont="1" applyBorder="1" applyAlignment="1">
      <alignment horizontal="center"/>
    </xf>
    <xf numFmtId="0" fontId="28" fillId="0" borderId="0" xfId="0" applyFont="1" applyBorder="1" applyAlignment="1">
      <alignment horizontal="center" vertical="center" wrapText="1"/>
    </xf>
    <xf numFmtId="0" fontId="42" fillId="3" borderId="1" xfId="0" applyFont="1" applyFill="1" applyBorder="1" applyAlignment="1">
      <alignment horizontal="center" vertical="center" wrapText="1"/>
    </xf>
    <xf numFmtId="0" fontId="42" fillId="3" borderId="5" xfId="0" applyFont="1" applyFill="1" applyBorder="1" applyAlignment="1">
      <alignment horizontal="center" vertical="center" wrapText="1"/>
    </xf>
    <xf numFmtId="0" fontId="42" fillId="3" borderId="6" xfId="0" applyFont="1" applyFill="1" applyBorder="1" applyAlignment="1">
      <alignment horizontal="center" vertical="center" wrapText="1"/>
    </xf>
    <xf numFmtId="0" fontId="30" fillId="0" borderId="4" xfId="0" applyFont="1" applyBorder="1" applyAlignment="1">
      <alignment horizontal="center" vertical="center" wrapText="1"/>
    </xf>
    <xf numFmtId="0" fontId="31" fillId="0" borderId="4" xfId="0" applyFont="1" applyBorder="1" applyAlignment="1">
      <alignment horizontal="center" vertical="center" wrapText="1"/>
    </xf>
    <xf numFmtId="4" fontId="31" fillId="0" borderId="4" xfId="0" applyNumberFormat="1" applyFont="1" applyBorder="1" applyAlignment="1">
      <alignment horizontal="center" vertical="center" wrapText="1"/>
    </xf>
    <xf numFmtId="0" fontId="31" fillId="0" borderId="0" xfId="0" applyFont="1" applyAlignment="1">
      <alignment horizontal="left"/>
    </xf>
    <xf numFmtId="0" fontId="18" fillId="0" borderId="0" xfId="0" applyFont="1" applyAlignment="1">
      <alignment horizontal="center"/>
    </xf>
    <xf numFmtId="0" fontId="30" fillId="0" borderId="4" xfId="0" applyFont="1" applyBorder="1" applyAlignment="1">
      <alignment horizontal="center" vertical="center" wrapText="1"/>
    </xf>
    <xf numFmtId="0" fontId="31" fillId="0" borderId="4" xfId="0" applyFont="1" applyBorder="1" applyAlignment="1">
      <alignment horizontal="center" vertical="center" wrapText="1"/>
    </xf>
    <xf numFmtId="4" fontId="31" fillId="0" borderId="4" xfId="0" applyNumberFormat="1" applyFont="1" applyBorder="1" applyAlignment="1">
      <alignment horizontal="center" vertical="center" wrapText="1"/>
    </xf>
    <xf numFmtId="0" fontId="51" fillId="0" borderId="4" xfId="0" applyFont="1" applyBorder="1" applyAlignment="1">
      <alignment horizontal="center" vertical="center" wrapText="1"/>
    </xf>
    <xf numFmtId="0" fontId="52" fillId="0" borderId="4" xfId="0" applyFont="1" applyBorder="1" applyAlignment="1">
      <alignment horizontal="center" vertical="center" wrapText="1"/>
    </xf>
    <xf numFmtId="0" fontId="37" fillId="0" borderId="4" xfId="0" applyFont="1" applyBorder="1" applyAlignment="1">
      <alignment horizontal="center" vertical="center" wrapText="1"/>
    </xf>
    <xf numFmtId="0" fontId="31" fillId="3" borderId="2"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30" fillId="0" borderId="3" xfId="0" applyFont="1" applyBorder="1" applyAlignment="1">
      <alignment horizontal="center" vertical="center" wrapText="1"/>
    </xf>
    <xf numFmtId="0" fontId="35" fillId="0" borderId="0" xfId="0" applyFont="1" applyAlignment="1">
      <alignment horizontal="center"/>
    </xf>
    <xf numFmtId="0" fontId="30" fillId="0" borderId="5" xfId="0" applyFont="1" applyBorder="1" applyAlignment="1">
      <alignment horizontal="center" vertical="center" wrapText="1"/>
    </xf>
    <xf numFmtId="0" fontId="30" fillId="0" borderId="5" xfId="0" applyNumberFormat="1" applyFont="1" applyBorder="1" applyAlignment="1">
      <alignment horizontal="center" vertical="center" wrapText="1"/>
    </xf>
    <xf numFmtId="0" fontId="30" fillId="0" borderId="1" xfId="0" applyFont="1" applyBorder="1" applyAlignment="1">
      <alignment horizontal="center" vertical="center" wrapText="1"/>
    </xf>
    <xf numFmtId="0" fontId="30" fillId="0" borderId="1" xfId="0" applyFont="1" applyBorder="1" applyAlignment="1">
      <alignment horizontal="center" vertical="center"/>
    </xf>
    <xf numFmtId="4" fontId="30" fillId="0" borderId="1" xfId="0" applyNumberFormat="1" applyFont="1" applyBorder="1" applyAlignment="1">
      <alignment horizontal="center" vertical="center"/>
    </xf>
    <xf numFmtId="4" fontId="31" fillId="0" borderId="3" xfId="0" applyNumberFormat="1" applyFont="1" applyBorder="1" applyAlignment="1">
      <alignment horizontal="center" vertical="center" wrapText="1"/>
    </xf>
    <xf numFmtId="0" fontId="55" fillId="0" borderId="4" xfId="0" applyFont="1" applyBorder="1" applyAlignment="1">
      <alignment horizontal="center" vertical="center" wrapText="1"/>
    </xf>
    <xf numFmtId="0" fontId="11" fillId="0" borderId="0" xfId="0" applyFont="1" applyAlignment="1">
      <alignment horizontal="center" wrapText="1"/>
    </xf>
    <xf numFmtId="0" fontId="31" fillId="0" borderId="0" xfId="0" applyFont="1" applyAlignment="1">
      <alignment horizontal="center"/>
    </xf>
    <xf numFmtId="166" fontId="18" fillId="0" borderId="0" xfId="0" applyNumberFormat="1" applyFont="1"/>
    <xf numFmtId="166" fontId="10" fillId="0" borderId="0" xfId="0" applyNumberFormat="1" applyFont="1"/>
    <xf numFmtId="0" fontId="31" fillId="0" borderId="0" xfId="0" applyFont="1" applyAlignment="1">
      <alignment horizontal="left"/>
    </xf>
    <xf numFmtId="0" fontId="30" fillId="0" borderId="4" xfId="0" applyFont="1" applyBorder="1" applyAlignment="1">
      <alignment horizontal="center" vertical="center" wrapText="1"/>
    </xf>
    <xf numFmtId="0" fontId="31" fillId="0" borderId="4" xfId="0" applyFont="1" applyBorder="1" applyAlignment="1">
      <alignment horizontal="center" vertical="center" wrapText="1"/>
    </xf>
    <xf numFmtId="4" fontId="31" fillId="0" borderId="4" xfId="0" applyNumberFormat="1" applyFont="1" applyBorder="1" applyAlignment="1">
      <alignment horizontal="center" vertical="center" wrapText="1"/>
    </xf>
    <xf numFmtId="0" fontId="30" fillId="0" borderId="3" xfId="0" applyFont="1" applyBorder="1" applyAlignment="1">
      <alignment horizontal="center" vertical="center" wrapText="1"/>
    </xf>
    <xf numFmtId="0" fontId="30" fillId="0" borderId="4" xfId="0" applyFont="1" applyBorder="1" applyAlignment="1">
      <alignment horizontal="center" vertical="center" wrapText="1"/>
    </xf>
    <xf numFmtId="0" fontId="56" fillId="0" borderId="0" xfId="2"/>
    <xf numFmtId="0" fontId="31" fillId="0" borderId="4" xfId="0" applyFont="1" applyBorder="1" applyAlignment="1">
      <alignment horizontal="center" vertical="center" wrapText="1"/>
    </xf>
    <xf numFmtId="0" fontId="30" fillId="0" borderId="4" xfId="0" applyFont="1" applyBorder="1" applyAlignment="1">
      <alignment horizontal="center" vertical="center" wrapText="1"/>
    </xf>
    <xf numFmtId="0" fontId="31" fillId="0" borderId="4" xfId="0" applyFont="1" applyBorder="1" applyAlignment="1">
      <alignment horizontal="center" vertical="center" wrapText="1"/>
    </xf>
    <xf numFmtId="4" fontId="31" fillId="0" borderId="4" xfId="0" applyNumberFormat="1" applyFont="1" applyBorder="1" applyAlignment="1">
      <alignment horizontal="center" vertical="center" wrapText="1"/>
    </xf>
    <xf numFmtId="0" fontId="55" fillId="0" borderId="0" xfId="0" applyFont="1" applyBorder="1" applyAlignment="1">
      <alignment horizontal="center" vertical="center" wrapText="1"/>
    </xf>
    <xf numFmtId="0" fontId="31" fillId="0" borderId="0" xfId="0" applyFont="1" applyAlignment="1">
      <alignment horizontal="center"/>
    </xf>
    <xf numFmtId="4" fontId="31" fillId="0" borderId="4" xfId="0" applyNumberFormat="1" applyFont="1" applyBorder="1" applyAlignment="1">
      <alignment horizontal="center" vertical="center" wrapText="1"/>
    </xf>
    <xf numFmtId="166" fontId="31" fillId="0" borderId="0" xfId="0" applyNumberFormat="1" applyFont="1"/>
    <xf numFmtId="4" fontId="31" fillId="0" borderId="0" xfId="0" applyNumberFormat="1" applyFont="1"/>
    <xf numFmtId="0" fontId="18" fillId="0" borderId="4" xfId="0" applyFont="1" applyBorder="1" applyAlignment="1">
      <alignment horizontal="center" vertical="center" wrapText="1"/>
    </xf>
    <xf numFmtId="0" fontId="30" fillId="0" borderId="4" xfId="0" applyFont="1" applyBorder="1" applyAlignment="1">
      <alignment horizontal="center" vertical="center" wrapText="1"/>
    </xf>
    <xf numFmtId="0" fontId="31" fillId="0" borderId="4" xfId="0" applyFont="1" applyBorder="1" applyAlignment="1">
      <alignment horizontal="center" vertical="center" wrapText="1"/>
    </xf>
    <xf numFmtId="4" fontId="31" fillId="0" borderId="4" xfId="0" applyNumberFormat="1" applyFont="1" applyBorder="1" applyAlignment="1">
      <alignment horizontal="center" vertical="center" wrapText="1"/>
    </xf>
    <xf numFmtId="0" fontId="18" fillId="0" borderId="0" xfId="0" applyFont="1" applyAlignment="1">
      <alignment horizontal="center"/>
    </xf>
    <xf numFmtId="0" fontId="10" fillId="0" borderId="0" xfId="0" applyFont="1" applyAlignment="1">
      <alignment horizontal="center"/>
    </xf>
    <xf numFmtId="0" fontId="31" fillId="0" borderId="0" xfId="0" applyFont="1" applyBorder="1" applyAlignment="1">
      <alignment horizontal="center" vertical="center" wrapText="1"/>
    </xf>
    <xf numFmtId="4" fontId="10" fillId="0" borderId="4" xfId="0" applyNumberFormat="1" applyFont="1" applyBorder="1" applyAlignment="1">
      <alignment horizontal="center" vertical="center" wrapText="1"/>
    </xf>
    <xf numFmtId="0" fontId="18" fillId="0" borderId="4" xfId="0" applyFont="1" applyBorder="1" applyAlignment="1">
      <alignment horizontal="center" vertical="center" wrapText="1"/>
    </xf>
    <xf numFmtId="0" fontId="10" fillId="0" borderId="4" xfId="0" applyFont="1" applyBorder="1" applyAlignment="1">
      <alignment horizontal="center" vertical="center" wrapText="1"/>
    </xf>
    <xf numFmtId="0" fontId="30" fillId="0" borderId="4" xfId="0" applyFont="1" applyBorder="1" applyAlignment="1">
      <alignment horizontal="center" vertical="center" wrapText="1"/>
    </xf>
    <xf numFmtId="0" fontId="31" fillId="0" borderId="4" xfId="0" applyFont="1" applyBorder="1" applyAlignment="1">
      <alignment horizontal="center" vertical="center" wrapText="1"/>
    </xf>
    <xf numFmtId="4" fontId="31" fillId="0" borderId="4" xfId="0" applyNumberFormat="1" applyFont="1" applyBorder="1" applyAlignment="1">
      <alignment horizontal="center" vertical="center" wrapText="1"/>
    </xf>
    <xf numFmtId="0" fontId="31" fillId="0" borderId="0" xfId="0" applyFont="1" applyAlignment="1">
      <alignment horizontal="center"/>
    </xf>
    <xf numFmtId="0" fontId="30" fillId="0" borderId="3" xfId="0" applyFont="1" applyBorder="1" applyAlignment="1">
      <alignment horizontal="center" vertical="center" wrapText="1"/>
    </xf>
    <xf numFmtId="0" fontId="30" fillId="2" borderId="2" xfId="0" applyFont="1" applyFill="1" applyBorder="1" applyAlignment="1">
      <alignment horizontal="center" vertical="center" wrapText="1"/>
    </xf>
    <xf numFmtId="164" fontId="42" fillId="0" borderId="4" xfId="1" applyFont="1" applyBorder="1" applyAlignment="1">
      <alignment horizontal="center" vertical="center" wrapText="1"/>
    </xf>
    <xf numFmtId="4" fontId="42" fillId="0" borderId="3" xfId="0" applyNumberFormat="1" applyFont="1" applyBorder="1" applyAlignment="1">
      <alignment horizontal="center" vertical="center" wrapText="1"/>
    </xf>
    <xf numFmtId="0" fontId="57" fillId="0" borderId="4" xfId="0" applyFont="1" applyFill="1" applyBorder="1" applyAlignment="1">
      <alignment horizontal="center" vertical="center"/>
    </xf>
    <xf numFmtId="0" fontId="32" fillId="0" borderId="0" xfId="0" applyFont="1" applyAlignment="1">
      <alignment horizontal="center"/>
    </xf>
    <xf numFmtId="0" fontId="35" fillId="0" borderId="0" xfId="0" applyFont="1"/>
    <xf numFmtId="0" fontId="20" fillId="0" borderId="20" xfId="0" applyFont="1" applyFill="1" applyBorder="1" applyAlignment="1">
      <alignment horizontal="justify"/>
    </xf>
    <xf numFmtId="0" fontId="20" fillId="0" borderId="21" xfId="0" applyFont="1" applyFill="1" applyBorder="1" applyAlignment="1">
      <alignment horizontal="center" vertical="center" wrapText="1"/>
    </xf>
    <xf numFmtId="0" fontId="20" fillId="0" borderId="22" xfId="0" applyFont="1" applyBorder="1" applyAlignment="1">
      <alignment horizontal="center" vertical="center"/>
    </xf>
    <xf numFmtId="0" fontId="31" fillId="0" borderId="0" xfId="0" applyFont="1" applyAlignment="1">
      <alignment horizontal="left"/>
    </xf>
    <xf numFmtId="4" fontId="31" fillId="0" borderId="4" xfId="0" applyNumberFormat="1" applyFont="1" applyBorder="1" applyAlignment="1">
      <alignment horizontal="center" vertical="center" wrapText="1"/>
    </xf>
    <xf numFmtId="0" fontId="31" fillId="0" borderId="0" xfId="0" applyFont="1" applyBorder="1" applyAlignment="1">
      <alignment horizontal="left" vertical="center" wrapText="1"/>
    </xf>
    <xf numFmtId="0" fontId="10" fillId="0" borderId="0" xfId="0" applyFont="1" applyAlignment="1">
      <alignment horizontal="center" vertical="center" wrapText="1"/>
    </xf>
    <xf numFmtId="0" fontId="10" fillId="0" borderId="0" xfId="0" applyFont="1" applyAlignment="1">
      <alignment horizontal="center" vertical="center"/>
    </xf>
    <xf numFmtId="9" fontId="10" fillId="0" borderId="4" xfId="0" applyNumberFormat="1" applyFont="1" applyBorder="1" applyAlignment="1">
      <alignment horizontal="center" vertical="center" wrapText="1"/>
    </xf>
    <xf numFmtId="0" fontId="18" fillId="0" borderId="4" xfId="0" applyFont="1" applyBorder="1" applyAlignment="1">
      <alignment horizontal="center" vertical="center" wrapText="1"/>
    </xf>
    <xf numFmtId="0" fontId="10" fillId="0" borderId="4" xfId="0" applyFont="1" applyBorder="1" applyAlignment="1">
      <alignment horizontal="center" vertical="center" wrapText="1"/>
    </xf>
    <xf numFmtId="0" fontId="18" fillId="0" borderId="4" xfId="0" applyFont="1" applyBorder="1" applyAlignment="1"/>
    <xf numFmtId="0" fontId="10" fillId="0" borderId="2"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3" xfId="0" applyFont="1" applyBorder="1" applyAlignment="1">
      <alignment horizontal="center" vertical="center" wrapText="1"/>
    </xf>
    <xf numFmtId="4" fontId="10" fillId="0" borderId="4" xfId="0" applyNumberFormat="1" applyFont="1" applyBorder="1" applyAlignment="1">
      <alignment horizontal="center" vertical="center" wrapText="1"/>
    </xf>
    <xf numFmtId="0" fontId="19" fillId="0" borderId="0" xfId="0" applyFont="1" applyAlignment="1">
      <alignment horizontal="center"/>
    </xf>
    <xf numFmtId="0" fontId="8" fillId="3" borderId="1"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25" fillId="3" borderId="1" xfId="0" applyFont="1" applyFill="1" applyBorder="1" applyAlignment="1">
      <alignment horizontal="center" vertical="center" wrapText="1"/>
    </xf>
    <xf numFmtId="0" fontId="17" fillId="3" borderId="16" xfId="0" applyFont="1" applyFill="1" applyBorder="1" applyAlignment="1">
      <alignment horizontal="center" vertical="center" wrapText="1"/>
    </xf>
    <xf numFmtId="0" fontId="17" fillId="3" borderId="11" xfId="0" applyFont="1" applyFill="1" applyBorder="1" applyAlignment="1">
      <alignment horizontal="center" vertical="center" wrapText="1"/>
    </xf>
    <xf numFmtId="0" fontId="17" fillId="3" borderId="5"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22" fillId="3" borderId="1"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6" xfId="0" applyFont="1" applyFill="1" applyBorder="1" applyAlignment="1">
      <alignment horizontal="center" vertical="center" wrapText="1"/>
    </xf>
    <xf numFmtId="9" fontId="10" fillId="0" borderId="2" xfId="0" applyNumberFormat="1" applyFont="1" applyBorder="1" applyAlignment="1">
      <alignment horizontal="center" vertical="center" wrapText="1"/>
    </xf>
    <xf numFmtId="0" fontId="18" fillId="0" borderId="1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12" xfId="0" applyFont="1" applyBorder="1" applyAlignment="1"/>
    <xf numFmtId="0" fontId="18" fillId="0" borderId="3" xfId="0" applyFont="1" applyBorder="1" applyAlignment="1"/>
    <xf numFmtId="4" fontId="10" fillId="0" borderId="12" xfId="0" applyNumberFormat="1" applyFont="1" applyBorder="1" applyAlignment="1">
      <alignment horizontal="center" vertical="center" wrapText="1"/>
    </xf>
    <xf numFmtId="0" fontId="10" fillId="0" borderId="0" xfId="0" applyFont="1" applyBorder="1" applyAlignment="1">
      <alignment horizontal="left" vertical="center" wrapText="1"/>
    </xf>
    <xf numFmtId="0" fontId="0" fillId="0" borderId="0" xfId="0" applyFont="1" applyBorder="1" applyAlignment="1">
      <alignment horizontal="left"/>
    </xf>
    <xf numFmtId="0" fontId="15" fillId="3" borderId="1"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0" fillId="0" borderId="0" xfId="0" applyFont="1" applyAlignment="1">
      <alignment horizontal="center" wrapText="1"/>
    </xf>
    <xf numFmtId="0" fontId="3" fillId="0" borderId="0" xfId="0" applyFont="1" applyAlignment="1">
      <alignment horizontal="center" wrapText="1"/>
    </xf>
    <xf numFmtId="0" fontId="11" fillId="0" borderId="0" xfId="0" applyFont="1" applyAlignment="1">
      <alignment horizontal="center" wrapText="1"/>
    </xf>
    <xf numFmtId="0" fontId="10" fillId="0" borderId="0" xfId="0" applyFont="1" applyBorder="1" applyAlignment="1">
      <alignment horizontal="left" wrapText="1"/>
    </xf>
    <xf numFmtId="0" fontId="14" fillId="0" borderId="0" xfId="0" applyFont="1" applyAlignment="1">
      <alignment horizontal="left" wrapText="1"/>
    </xf>
    <xf numFmtId="0" fontId="10" fillId="0" borderId="15" xfId="0" applyFont="1" applyBorder="1" applyAlignment="1">
      <alignment horizontal="left"/>
    </xf>
    <xf numFmtId="0" fontId="8" fillId="3" borderId="5"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10" fillId="0" borderId="0" xfId="0" applyFont="1" applyAlignment="1">
      <alignment horizontal="right" vertical="center" wrapText="1"/>
    </xf>
    <xf numFmtId="0" fontId="8" fillId="3" borderId="3" xfId="0" applyFont="1" applyFill="1" applyBorder="1" applyAlignment="1">
      <alignment horizontal="center" vertical="center" wrapText="1"/>
    </xf>
    <xf numFmtId="0" fontId="10" fillId="0" borderId="0" xfId="0" applyFont="1" applyAlignment="1">
      <alignment horizontal="left"/>
    </xf>
    <xf numFmtId="0" fontId="10" fillId="0" borderId="15" xfId="0" applyFont="1" applyBorder="1" applyAlignment="1">
      <alignment horizontal="left" vertical="center" wrapText="1"/>
    </xf>
    <xf numFmtId="0" fontId="12" fillId="0" borderId="0" xfId="0" applyFont="1" applyAlignment="1">
      <alignment horizontal="center" wrapText="1"/>
    </xf>
    <xf numFmtId="0" fontId="14" fillId="0" borderId="0" xfId="0" applyFont="1" applyAlignment="1">
      <alignment horizontal="center" wrapText="1"/>
    </xf>
    <xf numFmtId="0" fontId="31" fillId="0" borderId="0" xfId="0" applyFont="1" applyAlignment="1">
      <alignment horizontal="center"/>
    </xf>
    <xf numFmtId="0" fontId="18" fillId="0" borderId="0" xfId="0" applyFont="1" applyAlignment="1">
      <alignment horizontal="left" vertical="center" wrapText="1"/>
    </xf>
    <xf numFmtId="0" fontId="31" fillId="0" borderId="0" xfId="0" applyFont="1" applyAlignment="1">
      <alignment horizontal="left"/>
    </xf>
    <xf numFmtId="0" fontId="42" fillId="3" borderId="7" xfId="0" applyFont="1" applyFill="1" applyBorder="1" applyAlignment="1">
      <alignment horizontal="center" vertical="center" wrapText="1"/>
    </xf>
    <xf numFmtId="0" fontId="42" fillId="3" borderId="8" xfId="0" applyFont="1" applyFill="1" applyBorder="1" applyAlignment="1">
      <alignment horizontal="center" vertical="center" wrapText="1"/>
    </xf>
    <xf numFmtId="0" fontId="31" fillId="0" borderId="0" xfId="0" applyFont="1" applyAlignment="1">
      <alignment horizontal="center" vertical="center" wrapText="1"/>
    </xf>
    <xf numFmtId="0" fontId="31" fillId="0" borderId="0" xfId="0" applyFont="1" applyAlignment="1">
      <alignment horizontal="right" vertical="center" wrapText="1"/>
    </xf>
    <xf numFmtId="0" fontId="31" fillId="0" borderId="0" xfId="0" applyFont="1" applyAlignment="1">
      <alignment horizontal="center" vertical="center"/>
    </xf>
    <xf numFmtId="9" fontId="31" fillId="0" borderId="4" xfId="0" applyNumberFormat="1" applyFont="1" applyBorder="1" applyAlignment="1">
      <alignment horizontal="center" vertical="center" wrapText="1"/>
    </xf>
    <xf numFmtId="0" fontId="30" fillId="0" borderId="4" xfId="0" applyFont="1" applyBorder="1" applyAlignment="1">
      <alignment horizontal="center" vertical="center" wrapText="1"/>
    </xf>
    <xf numFmtId="0" fontId="31" fillId="0" borderId="4" xfId="0" applyFont="1" applyBorder="1" applyAlignment="1">
      <alignment horizontal="center" vertical="center" wrapText="1"/>
    </xf>
    <xf numFmtId="0" fontId="30" fillId="0" borderId="4" xfId="0" applyFont="1" applyBorder="1" applyAlignment="1"/>
    <xf numFmtId="0" fontId="42" fillId="3" borderId="1" xfId="0" applyFont="1" applyFill="1" applyBorder="1" applyAlignment="1">
      <alignment horizontal="center" vertical="center" wrapText="1"/>
    </xf>
    <xf numFmtId="0" fontId="40" fillId="3" borderId="9" xfId="0" applyFont="1" applyFill="1" applyBorder="1" applyAlignment="1">
      <alignment horizontal="center" vertical="center" wrapText="1"/>
    </xf>
    <xf numFmtId="0" fontId="40" fillId="3" borderId="10" xfId="0" applyFont="1" applyFill="1" applyBorder="1" applyAlignment="1">
      <alignment horizontal="center" vertical="center" wrapText="1"/>
    </xf>
    <xf numFmtId="0" fontId="31" fillId="0" borderId="2" xfId="0" applyFont="1" applyBorder="1" applyAlignment="1">
      <alignment horizontal="center" vertical="center" wrapText="1"/>
    </xf>
    <xf numFmtId="0" fontId="31" fillId="0" borderId="12" xfId="0" applyFont="1" applyBorder="1" applyAlignment="1">
      <alignment horizontal="center" vertical="center" wrapText="1"/>
    </xf>
    <xf numFmtId="0" fontId="31" fillId="0" borderId="3" xfId="0" applyFont="1" applyBorder="1" applyAlignment="1">
      <alignment horizontal="center" vertical="center" wrapText="1"/>
    </xf>
    <xf numFmtId="0" fontId="39" fillId="0" borderId="0" xfId="0" applyFont="1" applyAlignment="1">
      <alignment horizontal="center"/>
    </xf>
    <xf numFmtId="0" fontId="42" fillId="3" borderId="5" xfId="0" applyFont="1" applyFill="1" applyBorder="1" applyAlignment="1">
      <alignment horizontal="center" vertical="center" wrapText="1"/>
    </xf>
    <xf numFmtId="0" fontId="42" fillId="3" borderId="6" xfId="0" applyFont="1" applyFill="1" applyBorder="1" applyAlignment="1">
      <alignment horizontal="center" vertical="center" wrapText="1"/>
    </xf>
    <xf numFmtId="0" fontId="43" fillId="3" borderId="1" xfId="0" applyFont="1" applyFill="1" applyBorder="1" applyAlignment="1">
      <alignment horizontal="center" vertical="center" wrapText="1"/>
    </xf>
    <xf numFmtId="0" fontId="44" fillId="3" borderId="16" xfId="0" applyFont="1" applyFill="1" applyBorder="1" applyAlignment="1">
      <alignment horizontal="center" vertical="center" wrapText="1"/>
    </xf>
    <xf numFmtId="0" fontId="44" fillId="3" borderId="11" xfId="0" applyFont="1" applyFill="1" applyBorder="1" applyAlignment="1">
      <alignment horizontal="center" vertical="center" wrapText="1"/>
    </xf>
    <xf numFmtId="0" fontId="44" fillId="3" borderId="5" xfId="0" applyFont="1" applyFill="1" applyBorder="1" applyAlignment="1">
      <alignment horizontal="center" vertical="center" wrapText="1"/>
    </xf>
    <xf numFmtId="0" fontId="44" fillId="3" borderId="6" xfId="0" applyFont="1" applyFill="1" applyBorder="1" applyAlignment="1">
      <alignment horizontal="center" vertical="center" wrapText="1"/>
    </xf>
    <xf numFmtId="0" fontId="43" fillId="3" borderId="6" xfId="0" applyFont="1" applyFill="1" applyBorder="1" applyAlignment="1">
      <alignment horizontal="center" vertical="center" wrapText="1"/>
    </xf>
    <xf numFmtId="4" fontId="31" fillId="0" borderId="4" xfId="0" applyNumberFormat="1" applyFont="1" applyBorder="1" applyAlignment="1">
      <alignment horizontal="center" vertical="center" wrapText="1"/>
    </xf>
    <xf numFmtId="0" fontId="31" fillId="0" borderId="0" xfId="0" applyFont="1" applyBorder="1" applyAlignment="1">
      <alignment horizontal="left" vertical="center" wrapText="1"/>
    </xf>
    <xf numFmtId="0" fontId="47" fillId="0" borderId="0" xfId="0" applyFont="1" applyBorder="1" applyAlignment="1">
      <alignment horizontal="left"/>
    </xf>
    <xf numFmtId="0" fontId="40" fillId="3" borderId="5" xfId="0" applyFont="1" applyFill="1" applyBorder="1" applyAlignment="1">
      <alignment horizontal="center" vertical="center" wrapText="1"/>
    </xf>
    <xf numFmtId="0" fontId="40" fillId="3" borderId="6" xfId="0" applyFont="1" applyFill="1" applyBorder="1" applyAlignment="1">
      <alignment horizontal="center" vertical="center" wrapText="1"/>
    </xf>
    <xf numFmtId="0" fontId="42" fillId="3" borderId="16" xfId="0" applyFont="1" applyFill="1" applyBorder="1" applyAlignment="1">
      <alignment horizontal="center" vertical="center" wrapText="1"/>
    </xf>
    <xf numFmtId="0" fontId="42" fillId="3" borderId="11" xfId="0" applyFont="1" applyFill="1" applyBorder="1" applyAlignment="1">
      <alignment horizontal="center" vertical="center" wrapText="1"/>
    </xf>
    <xf numFmtId="0" fontId="31" fillId="0" borderId="15" xfId="0" applyFont="1" applyBorder="1" applyAlignment="1">
      <alignment horizontal="left" vertical="center" wrapText="1"/>
    </xf>
    <xf numFmtId="165" fontId="13" fillId="0" borderId="0" xfId="0" applyNumberFormat="1" applyFont="1" applyAlignment="1">
      <alignment horizontal="left"/>
    </xf>
    <xf numFmtId="0" fontId="13" fillId="0" borderId="0" xfId="0" applyFont="1" applyAlignment="1">
      <alignment horizontal="left"/>
    </xf>
    <xf numFmtId="4" fontId="13" fillId="0" borderId="0" xfId="0" applyNumberFormat="1" applyFont="1" applyAlignment="1">
      <alignment horizontal="left"/>
    </xf>
    <xf numFmtId="165" fontId="12" fillId="0" borderId="0" xfId="0" applyNumberFormat="1" applyFont="1" applyAlignment="1">
      <alignment horizontal="left"/>
    </xf>
    <xf numFmtId="0" fontId="12" fillId="0" borderId="0" xfId="0" applyFont="1" applyAlignment="1">
      <alignment horizontal="left"/>
    </xf>
    <xf numFmtId="0" fontId="31" fillId="0" borderId="0" xfId="0" applyFont="1" applyAlignment="1">
      <alignment horizontal="left" wrapText="1"/>
    </xf>
    <xf numFmtId="0" fontId="31" fillId="0" borderId="0" xfId="0" applyFont="1" applyAlignment="1">
      <alignment horizontal="left" vertical="center" wrapText="1"/>
    </xf>
    <xf numFmtId="0" fontId="12" fillId="0" borderId="0" xfId="0" applyFont="1" applyAlignment="1">
      <alignment horizontal="center"/>
    </xf>
    <xf numFmtId="165" fontId="18" fillId="0" borderId="0" xfId="0" applyNumberFormat="1" applyFont="1" applyAlignment="1">
      <alignment horizontal="center"/>
    </xf>
    <xf numFmtId="0" fontId="18" fillId="0" borderId="0" xfId="0" applyFont="1" applyAlignment="1">
      <alignment horizontal="center"/>
    </xf>
    <xf numFmtId="4" fontId="18" fillId="0" borderId="0" xfId="0" applyNumberFormat="1" applyFont="1" applyAlignment="1">
      <alignment horizontal="center"/>
    </xf>
    <xf numFmtId="165" fontId="10" fillId="0" borderId="0" xfId="0" applyNumberFormat="1" applyFont="1" applyAlignment="1">
      <alignment horizontal="center"/>
    </xf>
    <xf numFmtId="0" fontId="10" fillId="0" borderId="0" xfId="0" applyFont="1" applyAlignment="1">
      <alignment horizontal="center"/>
    </xf>
    <xf numFmtId="0" fontId="23" fillId="0" borderId="0" xfId="0" applyFont="1" applyAlignment="1">
      <alignment horizontal="center" wrapText="1"/>
    </xf>
    <xf numFmtId="0" fontId="31" fillId="0" borderId="0" xfId="0" applyFont="1" applyBorder="1" applyAlignment="1">
      <alignment horizontal="left" wrapText="1"/>
    </xf>
    <xf numFmtId="0" fontId="53" fillId="3" borderId="1" xfId="0" applyFont="1" applyFill="1" applyBorder="1" applyAlignment="1">
      <alignment horizontal="center" vertical="center" wrapText="1"/>
    </xf>
    <xf numFmtId="0" fontId="54" fillId="3" borderId="6" xfId="0" applyFont="1" applyFill="1" applyBorder="1" applyAlignment="1">
      <alignment horizontal="center" vertical="center" wrapText="1"/>
    </xf>
    <xf numFmtId="0" fontId="53" fillId="3" borderId="6" xfId="0" applyFont="1" applyFill="1" applyBorder="1" applyAlignment="1">
      <alignment horizontal="center" vertical="center" wrapText="1"/>
    </xf>
    <xf numFmtId="9" fontId="31" fillId="0" borderId="2" xfId="0" applyNumberFormat="1" applyFont="1" applyBorder="1" applyAlignment="1">
      <alignment horizontal="center" vertical="center" wrapText="1"/>
    </xf>
    <xf numFmtId="0" fontId="30" fillId="0" borderId="1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12" xfId="0" applyFont="1" applyBorder="1" applyAlignment="1"/>
    <xf numFmtId="0" fontId="30" fillId="0" borderId="3" xfId="0" applyFont="1" applyBorder="1" applyAlignment="1"/>
    <xf numFmtId="4" fontId="31" fillId="0" borderId="12" xfId="0" applyNumberFormat="1" applyFont="1" applyBorder="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horizontal="left"/>
    </xf>
    <xf numFmtId="4" fontId="10" fillId="0" borderId="0" xfId="0" applyNumberFormat="1" applyFont="1" applyAlignment="1">
      <alignment horizontal="center"/>
    </xf>
    <xf numFmtId="4" fontId="42" fillId="0" borderId="12" xfId="0" applyNumberFormat="1" applyFont="1" applyBorder="1" applyAlignment="1">
      <alignment horizontal="center" vertical="center" wrapText="1"/>
    </xf>
    <xf numFmtId="0" fontId="40" fillId="0" borderId="3" xfId="0" applyFont="1" applyBorder="1" applyAlignment="1">
      <alignment horizontal="center" vertical="center" wrapText="1"/>
    </xf>
    <xf numFmtId="0" fontId="9" fillId="0" borderId="0" xfId="0" applyFont="1" applyAlignment="1">
      <alignment horizontal="center" wrapText="1"/>
    </xf>
    <xf numFmtId="0" fontId="14" fillId="0" borderId="0" xfId="0" applyFont="1" applyAlignment="1">
      <alignment horizontal="left"/>
    </xf>
    <xf numFmtId="164" fontId="31" fillId="0" borderId="4" xfId="1" applyFont="1" applyBorder="1" applyAlignment="1">
      <alignment horizontal="center" vertical="center" wrapText="1"/>
    </xf>
    <xf numFmtId="165" fontId="31" fillId="0" borderId="0" xfId="0" applyNumberFormat="1" applyFont="1" applyAlignment="1">
      <alignment horizontal="center"/>
    </xf>
    <xf numFmtId="4" fontId="31" fillId="0" borderId="0" xfId="0" applyNumberFormat="1" applyFont="1" applyAlignment="1">
      <alignment horizontal="center"/>
    </xf>
  </cellXfs>
  <cellStyles count="3">
    <cellStyle name="Hipervínculo" xfId="2" builtinId="8"/>
    <cellStyle name="Millares"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8.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9.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CAPACITACIONES </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D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F8AE-46F1-BAC7-58897CFF27FA}"/>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837B-4439-8ABC-A3BCC5459DB5}"/>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837B-4439-8ABC-A3BCC5459DB5}"/>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ENERO!$B$46:$B$48</c:f>
              <c:strCache>
                <c:ptCount val="3"/>
                <c:pt idx="0">
                  <c:v>Cursos-Talleres:</c:v>
                </c:pt>
                <c:pt idx="1">
                  <c:v>Socializaciones:</c:v>
                </c:pt>
                <c:pt idx="2">
                  <c:v>Conferencias:</c:v>
                </c:pt>
              </c:strCache>
            </c:strRef>
          </c:cat>
          <c:val>
            <c:numRef>
              <c:f>ENERO!$C$46:$C$48</c:f>
              <c:numCache>
                <c:formatCode>General</c:formatCode>
                <c:ptCount val="3"/>
                <c:pt idx="0">
                  <c:v>3</c:v>
                </c:pt>
                <c:pt idx="1">
                  <c:v>0</c:v>
                </c:pt>
                <c:pt idx="2">
                  <c:v>2</c:v>
                </c:pt>
              </c:numCache>
            </c:numRef>
          </c:val>
          <c:extLst>
            <c:ext xmlns:c16="http://schemas.microsoft.com/office/drawing/2014/chart" uri="{C3380CC4-5D6E-409C-BE32-E72D297353CC}">
              <c16:uniqueId val="{00000000-F8AE-46F1-BAC7-58897CFF27FA}"/>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BENEFICIARIOS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D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57C0-49E4-9A8A-BA12B23A33C6}"/>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57C0-49E4-9A8A-BA12B23A33C6}"/>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MAYO!$D$56:$D$57</c:f>
              <c:strCache>
                <c:ptCount val="2"/>
                <c:pt idx="0">
                  <c:v>Técnicos </c:v>
                </c:pt>
                <c:pt idx="1">
                  <c:v>Productores </c:v>
                </c:pt>
              </c:strCache>
            </c:strRef>
          </c:cat>
          <c:val>
            <c:numRef>
              <c:f>MAYO!$E$56:$E$57</c:f>
              <c:numCache>
                <c:formatCode>General</c:formatCode>
                <c:ptCount val="2"/>
                <c:pt idx="0">
                  <c:v>109</c:v>
                </c:pt>
                <c:pt idx="1">
                  <c:v>124</c:v>
                </c:pt>
              </c:numCache>
            </c:numRef>
          </c:val>
          <c:extLst>
            <c:ext xmlns:c16="http://schemas.microsoft.com/office/drawing/2014/chart" uri="{C3380CC4-5D6E-409C-BE32-E72D297353CC}">
              <c16:uniqueId val="{00000000-FB00-4CFD-B241-954C27272597}"/>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latin typeface="+mj-lt"/>
              </a:rPr>
              <a:t>CAPACITACIONES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D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1"/>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1-8B81-470B-9C02-7D5E5D88DB67}"/>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2-8B81-470B-9C02-7D5E5D88DB67}"/>
              </c:ext>
            </c:extLst>
          </c:dPt>
          <c:dLbls>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'JUNIO '!$A$46</c:f>
              <c:strCache>
                <c:ptCount val="1"/>
                <c:pt idx="0">
                  <c:v>Cursos-Talleres:</c:v>
                </c:pt>
              </c:strCache>
            </c:strRef>
          </c:cat>
          <c:val>
            <c:numRef>
              <c:f>'JUNIO '!$C$46:$C$47</c:f>
              <c:numCache>
                <c:formatCode>General</c:formatCode>
                <c:ptCount val="2"/>
                <c:pt idx="0">
                  <c:v>1</c:v>
                </c:pt>
                <c:pt idx="1">
                  <c:v>1</c:v>
                </c:pt>
              </c:numCache>
            </c:numRef>
          </c:val>
          <c:extLst>
            <c:ext xmlns:c16="http://schemas.microsoft.com/office/drawing/2014/chart" uri="{C3380CC4-5D6E-409C-BE32-E72D297353CC}">
              <c16:uniqueId val="{00000010-8B81-470B-9C02-7D5E5D88DB67}"/>
            </c:ext>
          </c:extLst>
        </c:ser>
        <c:ser>
          <c:idx val="2"/>
          <c:order val="1"/>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4-8B81-470B-9C02-7D5E5D88DB67}"/>
              </c:ext>
            </c:extLst>
          </c:dPt>
          <c:dLbls>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'JUNIO '!$A$46</c:f>
              <c:strCache>
                <c:ptCount val="1"/>
                <c:pt idx="0">
                  <c:v>Cursos-Talleres:</c:v>
                </c:pt>
              </c:strCache>
            </c:strRef>
          </c:cat>
          <c:val>
            <c:numRef>
              <c:f>'JUNIO '!$B$46</c:f>
              <c:numCache>
                <c:formatCode>General</c:formatCode>
                <c:ptCount val="1"/>
              </c:numCache>
            </c:numRef>
          </c:val>
          <c:extLst>
            <c:ext xmlns:c16="http://schemas.microsoft.com/office/drawing/2014/chart" uri="{C3380CC4-5D6E-409C-BE32-E72D297353CC}">
              <c16:uniqueId val="{00000013-8B81-470B-9C02-7D5E5D88DB67}"/>
            </c:ext>
          </c:extLst>
        </c:ser>
        <c:ser>
          <c:idx val="3"/>
          <c:order val="2"/>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6-8B81-470B-9C02-7D5E5D88DB67}"/>
              </c:ext>
            </c:extLst>
          </c:dPt>
          <c:dLbls>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'JUNIO '!$A$46</c:f>
              <c:strCache>
                <c:ptCount val="1"/>
                <c:pt idx="0">
                  <c:v>Cursos-Talleres:</c:v>
                </c:pt>
              </c:strCache>
            </c:strRef>
          </c:cat>
          <c:val>
            <c:numRef>
              <c:f>'JUNIO '!$A$47</c:f>
              <c:numCache>
                <c:formatCode>General</c:formatCode>
                <c:ptCount val="1"/>
                <c:pt idx="0">
                  <c:v>0</c:v>
                </c:pt>
              </c:numCache>
            </c:numRef>
          </c:val>
          <c:extLst>
            <c:ext xmlns:c16="http://schemas.microsoft.com/office/drawing/2014/chart" uri="{C3380CC4-5D6E-409C-BE32-E72D297353CC}">
              <c16:uniqueId val="{00000015-8B81-470B-9C02-7D5E5D88DB67}"/>
            </c:ext>
          </c:extLst>
        </c:ser>
        <c:ser>
          <c:idx val="4"/>
          <c:order val="3"/>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8-8B81-470B-9C02-7D5E5D88DB67}"/>
              </c:ext>
            </c:extLst>
          </c:dPt>
          <c:dLbls>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'JUNIO '!$A$46</c:f>
              <c:strCache>
                <c:ptCount val="1"/>
                <c:pt idx="0">
                  <c:v>Cursos-Talleres:</c:v>
                </c:pt>
              </c:strCache>
            </c:strRef>
          </c:cat>
          <c:val>
            <c:numRef>
              <c:f>'JUNIO '!$A$47</c:f>
              <c:numCache>
                <c:formatCode>General</c:formatCode>
                <c:ptCount val="1"/>
                <c:pt idx="0">
                  <c:v>0</c:v>
                </c:pt>
              </c:numCache>
            </c:numRef>
          </c:val>
          <c:extLst>
            <c:ext xmlns:c16="http://schemas.microsoft.com/office/drawing/2014/chart" uri="{C3380CC4-5D6E-409C-BE32-E72D297353CC}">
              <c16:uniqueId val="{00000017-8B81-470B-9C02-7D5E5D88DB67}"/>
            </c:ext>
          </c:extLst>
        </c:ser>
        <c:ser>
          <c:idx val="0"/>
          <c:order val="4"/>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C-8B81-470B-9C02-7D5E5D88DB67}"/>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E-8B81-470B-9C02-7D5E5D88DB67}"/>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'JUNIO '!$A$46:$A$47</c:f>
              <c:strCache>
                <c:ptCount val="2"/>
                <c:pt idx="0">
                  <c:v>Cursos-Talleres:</c:v>
                </c:pt>
                <c:pt idx="1">
                  <c:v>Socializaciones:</c:v>
                </c:pt>
              </c:strCache>
            </c:strRef>
          </c:cat>
          <c:val>
            <c:numRef>
              <c:f>'JUNIO '!$B$46:$B$47</c:f>
              <c:numCache>
                <c:formatCode>General</c:formatCode>
                <c:ptCount val="2"/>
              </c:numCache>
            </c:numRef>
          </c:val>
          <c:extLst>
            <c:ext xmlns:c16="http://schemas.microsoft.com/office/drawing/2014/chart" uri="{C3380CC4-5D6E-409C-BE32-E72D297353CC}">
              <c16:uniqueId val="{0000000F-8B81-470B-9C02-7D5E5D88DB67}"/>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DO"/>
        </a:p>
      </c:txPr>
    </c:legend>
    <c:plotVisOnly val="1"/>
    <c:dispBlanksAs val="gap"/>
    <c:showDLblsOverMax val="0"/>
    <c:extLst/>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latin typeface="+mj-lt"/>
              </a:rPr>
              <a:t>BENEFICIARIOS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D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EFED-4C18-8856-8710D8AB94F1}"/>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EFED-4C18-8856-8710D8AB94F1}"/>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'JUNIO '!$D$46:$D$47</c:f>
              <c:strCache>
                <c:ptCount val="2"/>
                <c:pt idx="0">
                  <c:v>Técnicos </c:v>
                </c:pt>
                <c:pt idx="1">
                  <c:v>Productores </c:v>
                </c:pt>
              </c:strCache>
            </c:strRef>
          </c:cat>
          <c:val>
            <c:numRef>
              <c:f>'JUNIO '!$F$46:$F$47</c:f>
              <c:numCache>
                <c:formatCode>General</c:formatCode>
                <c:ptCount val="2"/>
                <c:pt idx="0">
                  <c:v>61</c:v>
                </c:pt>
                <c:pt idx="1">
                  <c:v>14</c:v>
                </c:pt>
              </c:numCache>
            </c:numRef>
          </c:val>
          <c:extLst>
            <c:ext xmlns:c16="http://schemas.microsoft.com/office/drawing/2014/chart" uri="{C3380CC4-5D6E-409C-BE32-E72D297353CC}">
              <c16:uniqueId val="{00000000-EE4F-4261-8536-14487F1FCE9A}"/>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j-lt"/>
                <a:ea typeface="+mn-ea"/>
                <a:cs typeface="+mn-cs"/>
              </a:defRPr>
            </a:pPr>
            <a:r>
              <a:rPr lang="en-US">
                <a:latin typeface="+mj-lt"/>
              </a:rPr>
              <a:t>CAPACITACIONES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j-lt"/>
              <a:ea typeface="+mn-ea"/>
              <a:cs typeface="+mn-cs"/>
            </a:defRPr>
          </a:pPr>
          <a:endParaRPr lang="es-D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8741-4060-BC12-A1412D95D196}"/>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8741-4060-BC12-A1412D95D196}"/>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8741-4060-BC12-A1412D95D196}"/>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8741-4060-BC12-A1412D95D196}"/>
              </c:ext>
            </c:extLst>
          </c:dPt>
          <c:dLbls>
            <c:dLbl>
              <c:idx val="1"/>
              <c:delete val="1"/>
              <c:extLst>
                <c:ext xmlns:c15="http://schemas.microsoft.com/office/drawing/2012/chart" uri="{CE6537A1-D6FC-4f65-9D91-7224C49458BB}"/>
                <c:ext xmlns:c16="http://schemas.microsoft.com/office/drawing/2014/chart" uri="{C3380CC4-5D6E-409C-BE32-E72D297353CC}">
                  <c16:uniqueId val="{00000003-8741-4060-BC12-A1412D95D196}"/>
                </c:ext>
              </c:extLst>
            </c:dLbl>
            <c:dLbl>
              <c:idx val="2"/>
              <c:delete val="1"/>
              <c:extLst>
                <c:ext xmlns:c15="http://schemas.microsoft.com/office/drawing/2012/chart" uri="{CE6537A1-D6FC-4f65-9D91-7224C49458BB}"/>
                <c:ext xmlns:c16="http://schemas.microsoft.com/office/drawing/2014/chart" uri="{C3380CC4-5D6E-409C-BE32-E72D297353CC}">
                  <c16:uniqueId val="{00000005-8741-4060-BC12-A1412D95D196}"/>
                </c:ext>
              </c:extLst>
            </c:dLbl>
            <c:dLbl>
              <c:idx val="3"/>
              <c:delete val="1"/>
              <c:extLst>
                <c:ext xmlns:c15="http://schemas.microsoft.com/office/drawing/2012/chart" uri="{CE6537A1-D6FC-4f65-9D91-7224C49458BB}"/>
                <c:ext xmlns:c16="http://schemas.microsoft.com/office/drawing/2014/chart" uri="{C3380CC4-5D6E-409C-BE32-E72D297353CC}">
                  <c16:uniqueId val="{00000007-8741-4060-BC12-A1412D95D196}"/>
                </c:ext>
              </c:extLst>
            </c:dLbl>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JULIO!$A$33:$A$36</c:f>
              <c:strCache>
                <c:ptCount val="4"/>
                <c:pt idx="0">
                  <c:v>Cursos-Talleres:</c:v>
                </c:pt>
                <c:pt idx="1">
                  <c:v>Socializaciones:</c:v>
                </c:pt>
                <c:pt idx="2">
                  <c:v>Charlas</c:v>
                </c:pt>
                <c:pt idx="3">
                  <c:v>Seminarios</c:v>
                </c:pt>
              </c:strCache>
            </c:strRef>
          </c:cat>
          <c:val>
            <c:numRef>
              <c:f>JULIO!$C$33:$C$36</c:f>
              <c:numCache>
                <c:formatCode>General</c:formatCode>
                <c:ptCount val="4"/>
                <c:pt idx="0">
                  <c:v>2</c:v>
                </c:pt>
                <c:pt idx="1">
                  <c:v>0</c:v>
                </c:pt>
                <c:pt idx="2">
                  <c:v>0</c:v>
                </c:pt>
                <c:pt idx="3">
                  <c:v>0</c:v>
                </c:pt>
              </c:numCache>
            </c:numRef>
          </c:val>
          <c:extLst>
            <c:ext xmlns:c16="http://schemas.microsoft.com/office/drawing/2014/chart" uri="{C3380CC4-5D6E-409C-BE32-E72D297353CC}">
              <c16:uniqueId val="{00000000-27A4-443A-8ED0-937046442E33}"/>
            </c:ext>
          </c:extLst>
        </c:ser>
        <c:ser>
          <c:idx val="1"/>
          <c:order val="1"/>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8741-4060-BC12-A1412D95D196}"/>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B-8741-4060-BC12-A1412D95D196}"/>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D-8741-4060-BC12-A1412D95D196}"/>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F-8741-4060-BC12-A1412D95D196}"/>
              </c:ext>
            </c:extLst>
          </c:dPt>
          <c:dLbls>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JULIO!$A$33:$A$36</c:f>
              <c:strCache>
                <c:ptCount val="4"/>
                <c:pt idx="0">
                  <c:v>Cursos-Talleres:</c:v>
                </c:pt>
                <c:pt idx="1">
                  <c:v>Socializaciones:</c:v>
                </c:pt>
                <c:pt idx="2">
                  <c:v>Charlas</c:v>
                </c:pt>
                <c:pt idx="3">
                  <c:v>Seminarios</c:v>
                </c:pt>
              </c:strCache>
            </c:strRef>
          </c:cat>
          <c:val>
            <c:numRef>
              <c:f>JULIO!$B$33:$B$36</c:f>
              <c:numCache>
                <c:formatCode>General</c:formatCode>
                <c:ptCount val="4"/>
              </c:numCache>
            </c:numRef>
          </c:val>
          <c:extLst>
            <c:ext xmlns:c16="http://schemas.microsoft.com/office/drawing/2014/chart" uri="{C3380CC4-5D6E-409C-BE32-E72D297353CC}">
              <c16:uniqueId val="{00000001-27A4-443A-8ED0-937046442E33}"/>
            </c:ext>
          </c:extLst>
        </c:ser>
        <c:dLbls>
          <c:dLblPos val="ctr"/>
          <c:showLegendKey val="0"/>
          <c:showVal val="0"/>
          <c:showCatName val="0"/>
          <c:showSerName val="0"/>
          <c:showPercent val="1"/>
          <c:showBubbleSize val="0"/>
          <c:showLeaderLines val="1"/>
        </c:dLbls>
      </c:pie3DChart>
      <c:spPr>
        <a:noFill/>
        <a:ln>
          <a:noFill/>
        </a:ln>
        <a:effectLst/>
      </c:spPr>
    </c:plotArea>
    <c:legend>
      <c:legendPos val="r"/>
      <c:legendEntry>
        <c:idx val="1"/>
        <c:delete val="1"/>
      </c:legendEntry>
      <c:legendEntry>
        <c:idx val="2"/>
        <c:delete val="1"/>
      </c:legendEntry>
      <c:legendEntry>
        <c:idx val="3"/>
        <c:delete val="1"/>
      </c:legendEntry>
      <c:overlay val="0"/>
      <c:spPr>
        <a:solidFill>
          <a:schemeClr val="lt1">
            <a:lumMod val="95000"/>
            <a:alpha val="39000"/>
          </a:schemeClr>
        </a:solidFill>
        <a:ln>
          <a:no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j-lt"/>
                <a:ea typeface="+mn-ea"/>
                <a:cs typeface="+mn-cs"/>
              </a:defRPr>
            </a:pPr>
            <a:r>
              <a:rPr lang="en-US">
                <a:latin typeface="+mj-lt"/>
              </a:rPr>
              <a:t>BENEFICIARIOS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j-lt"/>
              <a:ea typeface="+mn-ea"/>
              <a:cs typeface="+mn-cs"/>
            </a:defRPr>
          </a:pPr>
          <a:endParaRPr lang="es-D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248C-4ADC-967A-A0461DA348A8}"/>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248C-4ADC-967A-A0461DA348A8}"/>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JULIO!$A$38:$A$39</c:f>
              <c:strCache>
                <c:ptCount val="2"/>
                <c:pt idx="0">
                  <c:v>Técnicos </c:v>
                </c:pt>
                <c:pt idx="1">
                  <c:v>Productores </c:v>
                </c:pt>
              </c:strCache>
            </c:strRef>
          </c:cat>
          <c:val>
            <c:numRef>
              <c:f>JULIO!$C$38:$C$39</c:f>
              <c:numCache>
                <c:formatCode>General</c:formatCode>
                <c:ptCount val="2"/>
                <c:pt idx="0">
                  <c:v>47</c:v>
                </c:pt>
                <c:pt idx="1">
                  <c:v>39</c:v>
                </c:pt>
              </c:numCache>
            </c:numRef>
          </c:val>
          <c:extLst>
            <c:ext xmlns:c16="http://schemas.microsoft.com/office/drawing/2014/chart" uri="{C3380CC4-5D6E-409C-BE32-E72D297353CC}">
              <c16:uniqueId val="{00000000-8196-4F55-A8DC-E58A62A4C4A6}"/>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j-lt"/>
                <a:ea typeface="+mn-ea"/>
                <a:cs typeface="+mn-cs"/>
              </a:defRPr>
            </a:pPr>
            <a:r>
              <a:rPr lang="en-US">
                <a:latin typeface="+mj-lt"/>
              </a:rPr>
              <a:t>CAPACITACIONES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j-lt"/>
              <a:ea typeface="+mn-ea"/>
              <a:cs typeface="+mn-cs"/>
            </a:defRPr>
          </a:pPr>
          <a:endParaRPr lang="es-D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1-09B0-44D2-9F4F-A624B53F94C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DO"/>
              </a:p>
            </c:txPr>
            <c:dLblPos val="inEnd"/>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extLst>
                <c:ext xmlns:c15="http://schemas.microsoft.com/office/drawing/2012/chart" uri="{02D57815-91ED-43cb-92C2-25804820EDAC}">
                  <c15:fullRef>
                    <c15:sqref>AGOSTO!$A$59</c15:sqref>
                  </c15:fullRef>
                </c:ext>
              </c:extLst>
              <c:f>AGOSTO!$A$59</c:f>
              <c:strCache>
                <c:ptCount val="1"/>
                <c:pt idx="0">
                  <c:v>Cursos-Talleres:</c:v>
                </c:pt>
              </c:strCache>
            </c:strRef>
          </c:cat>
          <c:val>
            <c:numRef>
              <c:extLst>
                <c:ext xmlns:c15="http://schemas.microsoft.com/office/drawing/2012/chart" uri="{02D57815-91ED-43cb-92C2-25804820EDAC}">
                  <c15:fullRef>
                    <c15:sqref>AGOSTO!$C$59:$C$62</c15:sqref>
                  </c15:fullRef>
                </c:ext>
              </c:extLst>
              <c:f>AGOSTO!$C$59</c:f>
              <c:numCache>
                <c:formatCode>General</c:formatCode>
                <c:ptCount val="1"/>
                <c:pt idx="0">
                  <c:v>3</c:v>
                </c:pt>
              </c:numCache>
            </c:numRef>
          </c:val>
          <c:extLst>
            <c:ext xmlns:c15="http://schemas.microsoft.com/office/drawing/2012/chart" uri="{02D57815-91ED-43cb-92C2-25804820EDAC}">
              <c15:categoryFilterExceptions>
                <c15:categoryFilterException>
                  <c15:sqref>AGOSTO!$C$60</c15:sqref>
                  <c15:spPr xmlns:c15="http://schemas.microsoft.com/office/drawing/2012/chart">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p3d/>
                  </c15:spPr>
                  <c15:bubble3D val="0"/>
                </c15:categoryFilterException>
                <c15:categoryFilterException>
                  <c15:sqref>AGOSTO!$C$61</c15:sqref>
                  <c15:spPr xmlns:c15="http://schemas.microsoft.com/office/drawing/2012/chart">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p3d/>
                  </c15:spPr>
                  <c15:bubble3D val="0"/>
                </c15:categoryFilterException>
                <c15:categoryFilterException>
                  <c15:sqref>AGOSTO!$C$62</c15:sqref>
                  <c15:spPr xmlns:c15="http://schemas.microsoft.com/office/drawing/2012/chart">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p3d/>
                  </c15:spPr>
                  <c15:bubble3D val="0"/>
                </c15:categoryFilterException>
              </c15:categoryFilterExceptions>
            </c:ext>
            <c:ext xmlns:c16="http://schemas.microsoft.com/office/drawing/2014/chart" uri="{C3380CC4-5D6E-409C-BE32-E72D297353CC}">
              <c16:uniqueId val="{00000000-368C-4ECF-96C7-C048E6A289D4}"/>
            </c:ext>
          </c:extLst>
        </c:ser>
        <c:dLbls>
          <c:dLblPos val="inEnd"/>
          <c:showLegendKey val="0"/>
          <c:showVal val="0"/>
          <c:showCatName val="0"/>
          <c:showSerName val="0"/>
          <c:showPercent val="1"/>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DO"/>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j-lt"/>
                <a:ea typeface="+mn-ea"/>
                <a:cs typeface="+mn-cs"/>
              </a:defRPr>
            </a:pPr>
            <a:r>
              <a:rPr lang="en-US">
                <a:latin typeface="+mj-lt"/>
              </a:rPr>
              <a:t>BENEFICIARIOS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j-lt"/>
              <a:ea typeface="+mn-ea"/>
              <a:cs typeface="+mn-cs"/>
            </a:defRPr>
          </a:pPr>
          <a:endParaRPr lang="es-D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1-029E-48B5-B847-6EE37F4254EC}"/>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3-029E-48B5-B847-6EE37F4254E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AGOSTO!$D$59:$D$60</c:f>
              <c:strCache>
                <c:ptCount val="2"/>
                <c:pt idx="0">
                  <c:v>Técnicos </c:v>
                </c:pt>
                <c:pt idx="1">
                  <c:v>Productores </c:v>
                </c:pt>
              </c:strCache>
            </c:strRef>
          </c:cat>
          <c:val>
            <c:numRef>
              <c:f>AGOSTO!$F$59:$F$60</c:f>
              <c:numCache>
                <c:formatCode>General</c:formatCode>
                <c:ptCount val="2"/>
                <c:pt idx="0">
                  <c:v>12</c:v>
                </c:pt>
                <c:pt idx="1">
                  <c:v>87</c:v>
                </c:pt>
              </c:numCache>
            </c:numRef>
          </c:val>
          <c:extLst>
            <c:ext xmlns:c16="http://schemas.microsoft.com/office/drawing/2014/chart" uri="{C3380CC4-5D6E-409C-BE32-E72D297353CC}">
              <c16:uniqueId val="{00000000-7D70-4056-89A0-EC89CA018748}"/>
            </c:ext>
          </c:extLst>
        </c:ser>
        <c:dLbls>
          <c:dLblPos val="ctr"/>
          <c:showLegendKey val="0"/>
          <c:showVal val="0"/>
          <c:showCatName val="0"/>
          <c:showSerName val="0"/>
          <c:showPercent val="1"/>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DO"/>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j-lt"/>
                <a:ea typeface="+mn-ea"/>
                <a:cs typeface="+mn-cs"/>
              </a:defRPr>
            </a:pPr>
            <a:r>
              <a:rPr lang="es-DO">
                <a:latin typeface="+mj-lt"/>
              </a:rPr>
              <a:t>CAPACITACIONES</a:t>
            </a:r>
          </a:p>
          <a:p>
            <a:pPr>
              <a:defRPr sz="1800" b="1" i="0" u="none" strike="noStrike" kern="1200" baseline="0">
                <a:solidFill>
                  <a:schemeClr val="dk1">
                    <a:lumMod val="75000"/>
                    <a:lumOff val="25000"/>
                  </a:schemeClr>
                </a:solidFill>
                <a:latin typeface="+mj-lt"/>
                <a:ea typeface="+mn-ea"/>
                <a:cs typeface="+mn-cs"/>
              </a:defRPr>
            </a:pPr>
            <a:endParaRPr lang="es-DO">
              <a:latin typeface="+mj-lt"/>
            </a:endParaRPr>
          </a:p>
        </c:rich>
      </c:tx>
      <c:overlay val="0"/>
      <c:spPr>
        <a:noFill/>
        <a:ln>
          <a:noFill/>
        </a:ln>
        <a:effectLst/>
      </c:sp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SEPT!$B$47</c:f>
              <c:strCache>
                <c:ptCount val="1"/>
                <c:pt idx="0">
                  <c:v>Cursos-Talleres:</c:v>
                </c:pt>
              </c:strCache>
            </c:strRef>
          </c:tx>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326F-45B8-930C-8ED11FBFEB0F}"/>
              </c:ext>
            </c:extLst>
          </c:dPt>
          <c:dLbls>
            <c:dLbl>
              <c:idx val="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1-326F-45B8-930C-8ED11FBFEB0F}"/>
                </c:ext>
              </c:extLst>
            </c:dLbl>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SEPT!$B$47</c:f>
              <c:strCache>
                <c:ptCount val="1"/>
                <c:pt idx="0">
                  <c:v>Cursos-Talleres:</c:v>
                </c:pt>
              </c:strCache>
            </c:strRef>
          </c:cat>
          <c:val>
            <c:numRef>
              <c:f>SEPT!$C$47</c:f>
              <c:numCache>
                <c:formatCode>General</c:formatCode>
                <c:ptCount val="1"/>
                <c:pt idx="0">
                  <c:v>3</c:v>
                </c:pt>
              </c:numCache>
            </c:numRef>
          </c:val>
          <c:extLst>
            <c:ext xmlns:c16="http://schemas.microsoft.com/office/drawing/2014/chart" uri="{C3380CC4-5D6E-409C-BE32-E72D297353CC}">
              <c16:uniqueId val="{00000000-326F-45B8-930C-8ED11FBFEB0F}"/>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j-lt"/>
                <a:ea typeface="+mn-ea"/>
                <a:cs typeface="+mn-cs"/>
              </a:defRPr>
            </a:pPr>
            <a:r>
              <a:rPr lang="en-US">
                <a:latin typeface="+mj-lt"/>
              </a:rPr>
              <a:t>BENEFICIARIOS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j-lt"/>
              <a:ea typeface="+mn-ea"/>
              <a:cs typeface="+mn-cs"/>
            </a:defRPr>
          </a:pPr>
          <a:endParaRPr lang="es-D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SEPT!$E$47:$E$48</c:f>
              <c:strCache>
                <c:ptCount val="2"/>
                <c:pt idx="0">
                  <c:v>Técnicos </c:v>
                </c:pt>
                <c:pt idx="1">
                  <c:v>Productores </c:v>
                </c:pt>
              </c:strCache>
            </c:strRef>
          </c:tx>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7A88-464C-BA2E-B5448DC8EFB7}"/>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2-DD23-4C54-9E27-46DE114BDBAF}"/>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SEPT!$E$47:$E$48</c:f>
              <c:strCache>
                <c:ptCount val="2"/>
                <c:pt idx="0">
                  <c:v>Técnicos </c:v>
                </c:pt>
                <c:pt idx="1">
                  <c:v>Productores </c:v>
                </c:pt>
              </c:strCache>
            </c:strRef>
          </c:cat>
          <c:val>
            <c:numRef>
              <c:f>SEPT!$G$47:$G$48</c:f>
              <c:numCache>
                <c:formatCode>General</c:formatCode>
                <c:ptCount val="2"/>
                <c:pt idx="0">
                  <c:v>37</c:v>
                </c:pt>
                <c:pt idx="1">
                  <c:v>105</c:v>
                </c:pt>
              </c:numCache>
            </c:numRef>
          </c:val>
          <c:extLst>
            <c:ext xmlns:c16="http://schemas.microsoft.com/office/drawing/2014/chart" uri="{C3380CC4-5D6E-409C-BE32-E72D297353CC}">
              <c16:uniqueId val="{00000000-DD23-4C54-9E27-46DE114BDBAF}"/>
            </c:ext>
          </c:extLst>
        </c:ser>
        <c:ser>
          <c:idx val="1"/>
          <c:order val="1"/>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7A88-464C-BA2E-B5448DC8EFB7}"/>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1"/>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SEPT!$E$47:$E$48</c:f>
              <c:strCache>
                <c:ptCount val="2"/>
                <c:pt idx="0">
                  <c:v>Técnicos </c:v>
                </c:pt>
                <c:pt idx="1">
                  <c:v>Productores </c:v>
                </c:pt>
              </c:strCache>
            </c:strRef>
          </c:cat>
          <c:val>
            <c:numRef>
              <c:f>SEPT!$G$48</c:f>
              <c:numCache>
                <c:formatCode>General</c:formatCode>
                <c:ptCount val="1"/>
                <c:pt idx="0">
                  <c:v>105</c:v>
                </c:pt>
              </c:numCache>
            </c:numRef>
          </c:val>
          <c:extLst>
            <c:ext xmlns:c16="http://schemas.microsoft.com/office/drawing/2014/chart" uri="{C3380CC4-5D6E-409C-BE32-E72D297353CC}">
              <c16:uniqueId val="{00000001-DD23-4C54-9E27-46DE114BDBAF}"/>
            </c:ext>
          </c:extLst>
        </c:ser>
        <c:dLbls>
          <c:dLblPos val="ctr"/>
          <c:showLegendKey val="0"/>
          <c:showVal val="1"/>
          <c:showCatName val="0"/>
          <c:showSerName val="0"/>
          <c:showPercent val="0"/>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j-lt"/>
                <a:ea typeface="+mn-ea"/>
                <a:cs typeface="+mn-cs"/>
              </a:defRPr>
            </a:pPr>
            <a:r>
              <a:rPr lang="en-US">
                <a:latin typeface="+mj-lt"/>
              </a:rPr>
              <a:t>CAPACITACIONES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j-lt"/>
              <a:ea typeface="+mn-ea"/>
              <a:cs typeface="+mn-cs"/>
            </a:defRPr>
          </a:pPr>
          <a:endParaRPr lang="es-D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OCT!$C$78</c:f>
              <c:strCache>
                <c:ptCount val="1"/>
                <c:pt idx="0">
                  <c:v>Cursos-Talleres:</c:v>
                </c:pt>
              </c:strCache>
            </c:strRef>
          </c:tx>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2F68-497D-BE5B-0BE7E083C427}"/>
              </c:ext>
            </c:extLst>
          </c:dPt>
          <c:dLbls>
            <c:dLbl>
              <c:idx val="0"/>
              <c:tx>
                <c:rich>
                  <a:bodyPr/>
                  <a:lstStyle/>
                  <a:p>
                    <a:r>
                      <a:rPr lang="en-US" baseline="0"/>
                      <a:t> </a:t>
                    </a:r>
                    <a:fld id="{881EEF6E-756C-4620-AB00-64EA3A6EE2DE}" type="PERCENTAGE">
                      <a:rPr lang="en-US" baseline="0"/>
                      <a:pPr/>
                      <a:t>[PORCENTAJE]</a:t>
                    </a:fld>
                    <a:endParaRPr lang="en-US" baseline="0"/>
                  </a:p>
                </c:rich>
              </c:tx>
              <c:dLblPos val="ctr"/>
              <c:showLegendKey val="0"/>
              <c:showVal val="1"/>
              <c:showCatName val="0"/>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2F68-497D-BE5B-0BE7E083C427}"/>
                </c:ext>
              </c:extLst>
            </c:dLbl>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1"/>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OCT!$C$78</c:f>
              <c:strCache>
                <c:ptCount val="1"/>
                <c:pt idx="0">
                  <c:v>Cursos-Talleres:</c:v>
                </c:pt>
              </c:strCache>
            </c:strRef>
          </c:cat>
          <c:val>
            <c:numRef>
              <c:f>OCT!$D$78</c:f>
              <c:numCache>
                <c:formatCode>General</c:formatCode>
                <c:ptCount val="1"/>
                <c:pt idx="0">
                  <c:v>6</c:v>
                </c:pt>
              </c:numCache>
            </c:numRef>
          </c:val>
          <c:extLst>
            <c:ext xmlns:c16="http://schemas.microsoft.com/office/drawing/2014/chart" uri="{C3380CC4-5D6E-409C-BE32-E72D297353CC}">
              <c16:uniqueId val="{00000000-2F68-497D-BE5B-0BE7E083C427}"/>
            </c:ext>
          </c:extLst>
        </c:ser>
        <c:dLbls>
          <c:dLblPos val="ctr"/>
          <c:showLegendKey val="0"/>
          <c:showVal val="1"/>
          <c:showCatName val="0"/>
          <c:showSerName val="0"/>
          <c:showPercent val="0"/>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DO"/>
              <a:t>BENEFICIARIOS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D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828E-45A1-8516-97EF1C68D399}"/>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828E-45A1-8516-97EF1C68D399}"/>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ENERO!$D$46:$D$47</c:f>
              <c:strCache>
                <c:ptCount val="2"/>
                <c:pt idx="0">
                  <c:v>Técnicos</c:v>
                </c:pt>
                <c:pt idx="1">
                  <c:v>Productores</c:v>
                </c:pt>
              </c:strCache>
            </c:strRef>
          </c:cat>
          <c:val>
            <c:numRef>
              <c:f>ENERO!$E$46:$E$47</c:f>
              <c:numCache>
                <c:formatCode>General</c:formatCode>
                <c:ptCount val="2"/>
                <c:pt idx="0">
                  <c:v>90</c:v>
                </c:pt>
                <c:pt idx="1">
                  <c:v>133</c:v>
                </c:pt>
              </c:numCache>
            </c:numRef>
          </c:val>
          <c:extLst>
            <c:ext xmlns:c16="http://schemas.microsoft.com/office/drawing/2014/chart" uri="{C3380CC4-5D6E-409C-BE32-E72D297353CC}">
              <c16:uniqueId val="{00000000-42B6-453C-B766-D4E6D7865D32}"/>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j-lt"/>
                <a:ea typeface="+mn-ea"/>
                <a:cs typeface="+mn-cs"/>
              </a:defRPr>
            </a:pPr>
            <a:r>
              <a:rPr lang="en-US">
                <a:latin typeface="+mj-lt"/>
              </a:rPr>
              <a:t>BENEFICIARIOS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j-lt"/>
              <a:ea typeface="+mn-ea"/>
              <a:cs typeface="+mn-cs"/>
            </a:defRPr>
          </a:pPr>
          <a:endParaRPr lang="es-D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OCT!$F$78</c:f>
              <c:strCache>
                <c:ptCount val="1"/>
                <c:pt idx="0">
                  <c:v>Técnicos </c:v>
                </c:pt>
              </c:strCache>
            </c:strRef>
          </c:tx>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B77B-43B6-AF01-4EDEF311E0A9}"/>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B77B-43B6-AF01-4EDEF311E0A9}"/>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0"/>
            <c:extLst>
              <c:ext xmlns:c15="http://schemas.microsoft.com/office/drawing/2012/chart" uri="{CE6537A1-D6FC-4f65-9D91-7224C49458BB}"/>
            </c:extLst>
          </c:dLbls>
          <c:cat>
            <c:strRef>
              <c:f>OCT!$F$78:$F$79</c:f>
              <c:strCache>
                <c:ptCount val="2"/>
                <c:pt idx="0">
                  <c:v>Técnicos </c:v>
                </c:pt>
                <c:pt idx="1">
                  <c:v>Productores Líderes</c:v>
                </c:pt>
              </c:strCache>
            </c:strRef>
          </c:cat>
          <c:val>
            <c:numRef>
              <c:f>OCT!$H$78:$H$79</c:f>
              <c:numCache>
                <c:formatCode>General</c:formatCode>
                <c:ptCount val="2"/>
                <c:pt idx="0">
                  <c:v>81</c:v>
                </c:pt>
                <c:pt idx="1">
                  <c:v>117</c:v>
                </c:pt>
              </c:numCache>
            </c:numRef>
          </c:val>
          <c:extLst>
            <c:ext xmlns:c16="http://schemas.microsoft.com/office/drawing/2014/chart" uri="{C3380CC4-5D6E-409C-BE32-E72D297353CC}">
              <c16:uniqueId val="{00000000-C7B5-42FA-96EA-F907D764F5A0}"/>
            </c:ext>
          </c:extLst>
        </c:ser>
        <c:ser>
          <c:idx val="1"/>
          <c:order val="1"/>
          <c:tx>
            <c:strRef>
              <c:f>OCT!$F$79</c:f>
              <c:strCache>
                <c:ptCount val="1"/>
                <c:pt idx="0">
                  <c:v>Productores Líderes</c:v>
                </c:pt>
              </c:strCache>
            </c:strRef>
          </c:tx>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B77B-43B6-AF01-4EDEF311E0A9}"/>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B77B-43B6-AF01-4EDEF311E0A9}"/>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OCT!$F$78:$F$79</c:f>
              <c:strCache>
                <c:ptCount val="2"/>
                <c:pt idx="0">
                  <c:v>Técnicos </c:v>
                </c:pt>
                <c:pt idx="1">
                  <c:v>Productores Líderes</c:v>
                </c:pt>
              </c:strCache>
            </c:strRef>
          </c:cat>
          <c:val>
            <c:numRef>
              <c:f>OCT!$G$79:$H$79</c:f>
              <c:numCache>
                <c:formatCode>General</c:formatCode>
                <c:ptCount val="2"/>
                <c:pt idx="1">
                  <c:v>117</c:v>
                </c:pt>
              </c:numCache>
            </c:numRef>
          </c:val>
          <c:extLst>
            <c:ext xmlns:c16="http://schemas.microsoft.com/office/drawing/2014/chart" uri="{C3380CC4-5D6E-409C-BE32-E72D297353CC}">
              <c16:uniqueId val="{00000001-C7B5-42FA-96EA-F907D764F5A0}"/>
            </c:ext>
          </c:extLst>
        </c:ser>
        <c:dLbls>
          <c:dLblPos val="ctr"/>
          <c:showLegendKey val="0"/>
          <c:showVal val="0"/>
          <c:showCatName val="0"/>
          <c:showSerName val="0"/>
          <c:showPercent val="1"/>
          <c:showBubbleSize val="0"/>
          <c:showLeaderLines val="0"/>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CAPACITACIONES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D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9A54-4593-8C4D-A19A87019088}"/>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9A54-4593-8C4D-A19A87019088}"/>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9A54-4593-8C4D-A19A87019088}"/>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FEBRERO!$B$56:$B$58</c:f>
              <c:strCache>
                <c:ptCount val="3"/>
                <c:pt idx="0">
                  <c:v>Cursos-Talleres:</c:v>
                </c:pt>
                <c:pt idx="1">
                  <c:v>Socializaciones:</c:v>
                </c:pt>
                <c:pt idx="2">
                  <c:v>Conferencias:</c:v>
                </c:pt>
              </c:strCache>
            </c:strRef>
          </c:cat>
          <c:val>
            <c:numRef>
              <c:f>FEBRERO!$C$56:$C$58</c:f>
              <c:numCache>
                <c:formatCode>General</c:formatCode>
                <c:ptCount val="3"/>
                <c:pt idx="0">
                  <c:v>4</c:v>
                </c:pt>
                <c:pt idx="1">
                  <c:v>0</c:v>
                </c:pt>
                <c:pt idx="2">
                  <c:v>2</c:v>
                </c:pt>
              </c:numCache>
            </c:numRef>
          </c:val>
          <c:extLst>
            <c:ext xmlns:c16="http://schemas.microsoft.com/office/drawing/2014/chart" uri="{C3380CC4-5D6E-409C-BE32-E72D297353CC}">
              <c16:uniqueId val="{00000000-DD8E-415C-97F3-07C2B0F45C90}"/>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BENEFICIARIOS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D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3FCF-4D1C-BCA6-75B0646EC9D7}"/>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3FCF-4D1C-BCA6-75B0646EC9D7}"/>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FEBRERO!$D$56:$D$57</c:f>
              <c:strCache>
                <c:ptCount val="2"/>
                <c:pt idx="0">
                  <c:v>Técnicos</c:v>
                </c:pt>
                <c:pt idx="1">
                  <c:v>Productores</c:v>
                </c:pt>
              </c:strCache>
            </c:strRef>
          </c:cat>
          <c:val>
            <c:numRef>
              <c:f>FEBRERO!$E$56:$E$57</c:f>
              <c:numCache>
                <c:formatCode>General</c:formatCode>
                <c:ptCount val="2"/>
                <c:pt idx="0">
                  <c:v>109</c:v>
                </c:pt>
                <c:pt idx="1">
                  <c:v>150</c:v>
                </c:pt>
              </c:numCache>
            </c:numRef>
          </c:val>
          <c:extLst>
            <c:ext xmlns:c16="http://schemas.microsoft.com/office/drawing/2014/chart" uri="{C3380CC4-5D6E-409C-BE32-E72D297353CC}">
              <c16:uniqueId val="{00000000-9769-4BE4-9C1F-59C59A801698}"/>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dk1">
                    <a:lumMod val="75000"/>
                    <a:lumOff val="25000"/>
                  </a:schemeClr>
                </a:solidFill>
                <a:latin typeface="+mj-lt"/>
                <a:ea typeface="+mn-ea"/>
                <a:cs typeface="+mn-cs"/>
              </a:defRPr>
            </a:pPr>
            <a:r>
              <a:rPr lang="en-US" sz="1600">
                <a:latin typeface="+mj-lt"/>
              </a:rPr>
              <a:t>CAPACITACIONES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dk1">
                  <a:lumMod val="75000"/>
                  <a:lumOff val="25000"/>
                </a:schemeClr>
              </a:solidFill>
              <a:latin typeface="+mj-lt"/>
              <a:ea typeface="+mn-ea"/>
              <a:cs typeface="+mn-cs"/>
            </a:defRPr>
          </a:pPr>
          <a:endParaRPr lang="es-D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EFA0-420D-B836-50ECF24E5C6D}"/>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EFA0-420D-B836-50ECF24E5C6D}"/>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EFA0-420D-B836-50ECF24E5C6D}"/>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EFA0-420D-B836-50ECF24E5C6D}"/>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MARZO!$B$70:$B$73</c:f>
              <c:strCache>
                <c:ptCount val="4"/>
                <c:pt idx="0">
                  <c:v>Cursos-Talleres:</c:v>
                </c:pt>
                <c:pt idx="1">
                  <c:v>Socializaciones:</c:v>
                </c:pt>
                <c:pt idx="2">
                  <c:v>Conferencias:</c:v>
                </c:pt>
                <c:pt idx="3">
                  <c:v>Días de Campo:</c:v>
                </c:pt>
              </c:strCache>
            </c:strRef>
          </c:cat>
          <c:val>
            <c:numRef>
              <c:f>MARZO!$C$70:$C$73</c:f>
              <c:numCache>
                <c:formatCode>General</c:formatCode>
                <c:ptCount val="4"/>
                <c:pt idx="0">
                  <c:v>5</c:v>
                </c:pt>
                <c:pt idx="1">
                  <c:v>0</c:v>
                </c:pt>
                <c:pt idx="2">
                  <c:v>3</c:v>
                </c:pt>
                <c:pt idx="3">
                  <c:v>0</c:v>
                </c:pt>
              </c:numCache>
            </c:numRef>
          </c:val>
          <c:extLst>
            <c:ext xmlns:c16="http://schemas.microsoft.com/office/drawing/2014/chart" uri="{C3380CC4-5D6E-409C-BE32-E72D297353CC}">
              <c16:uniqueId val="{00000008-EFA0-420D-B836-50ECF24E5C6D}"/>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dk1">
                    <a:lumMod val="75000"/>
                    <a:lumOff val="25000"/>
                  </a:schemeClr>
                </a:solidFill>
                <a:latin typeface="+mj-lt"/>
                <a:ea typeface="+mn-ea"/>
                <a:cs typeface="+mn-cs"/>
              </a:defRPr>
            </a:pPr>
            <a:r>
              <a:rPr lang="en-US" sz="1600">
                <a:latin typeface="+mj-lt"/>
              </a:rPr>
              <a:t>BENEFICIARIOS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dk1">
                  <a:lumMod val="75000"/>
                  <a:lumOff val="25000"/>
                </a:schemeClr>
              </a:solidFill>
              <a:latin typeface="+mj-lt"/>
              <a:ea typeface="+mn-ea"/>
              <a:cs typeface="+mn-cs"/>
            </a:defRPr>
          </a:pPr>
          <a:endParaRPr lang="es-D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B8FF-4F06-A2F6-0CF5B4EF3F28}"/>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B8FF-4F06-A2F6-0CF5B4EF3F28}"/>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MARZO!$D$70:$D$71</c:f>
              <c:strCache>
                <c:ptCount val="2"/>
                <c:pt idx="0">
                  <c:v>Técnicos</c:v>
                </c:pt>
                <c:pt idx="1">
                  <c:v>Productores</c:v>
                </c:pt>
              </c:strCache>
            </c:strRef>
          </c:cat>
          <c:val>
            <c:numRef>
              <c:f>MARZO!$E$70:$E$71</c:f>
              <c:numCache>
                <c:formatCode>General</c:formatCode>
                <c:ptCount val="2"/>
                <c:pt idx="0">
                  <c:v>207</c:v>
                </c:pt>
                <c:pt idx="1">
                  <c:v>104</c:v>
                </c:pt>
              </c:numCache>
            </c:numRef>
          </c:val>
          <c:extLst>
            <c:ext xmlns:c16="http://schemas.microsoft.com/office/drawing/2014/chart" uri="{C3380CC4-5D6E-409C-BE32-E72D297353CC}">
              <c16:uniqueId val="{00000004-B8FF-4F06-A2F6-0CF5B4EF3F28}"/>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j-lt"/>
                <a:ea typeface="+mn-ea"/>
                <a:cs typeface="+mn-cs"/>
              </a:defRPr>
            </a:pPr>
            <a:r>
              <a:rPr lang="en-US">
                <a:latin typeface="+mj-lt"/>
              </a:rPr>
              <a:t>CAPACITACIONES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j-lt"/>
              <a:ea typeface="+mn-ea"/>
              <a:cs typeface="+mn-cs"/>
            </a:defRPr>
          </a:pPr>
          <a:endParaRPr lang="es-D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9DC0-4D1B-80DD-6603CF495219}"/>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9DC0-4D1B-80DD-6603CF495219}"/>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9DC0-4D1B-80DD-6603CF495219}"/>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9DC0-4D1B-80DD-6603CF495219}"/>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ABRIL!$A$67:$A$70</c:f>
              <c:strCache>
                <c:ptCount val="4"/>
                <c:pt idx="0">
                  <c:v>Cursos-Talleres:</c:v>
                </c:pt>
                <c:pt idx="1">
                  <c:v>Socializaciones:</c:v>
                </c:pt>
                <c:pt idx="2">
                  <c:v>Charlas</c:v>
                </c:pt>
                <c:pt idx="3">
                  <c:v>Seminarios</c:v>
                </c:pt>
              </c:strCache>
            </c:strRef>
          </c:cat>
          <c:val>
            <c:numRef>
              <c:f>ABRIL!$C$67:$C$70</c:f>
              <c:numCache>
                <c:formatCode>General</c:formatCode>
                <c:ptCount val="4"/>
                <c:pt idx="0">
                  <c:v>4</c:v>
                </c:pt>
                <c:pt idx="1">
                  <c:v>0</c:v>
                </c:pt>
                <c:pt idx="2">
                  <c:v>2</c:v>
                </c:pt>
                <c:pt idx="3">
                  <c:v>1</c:v>
                </c:pt>
              </c:numCache>
            </c:numRef>
          </c:val>
          <c:extLst>
            <c:ext xmlns:c16="http://schemas.microsoft.com/office/drawing/2014/chart" uri="{C3380CC4-5D6E-409C-BE32-E72D297353CC}">
              <c16:uniqueId val="{00000008-9DC0-4D1B-80DD-6603CF495219}"/>
            </c:ext>
          </c:extLst>
        </c:ser>
        <c:ser>
          <c:idx val="1"/>
          <c:order val="1"/>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D7BB-4C1E-88C3-17110B4C6BE1}"/>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B-D7BB-4C1E-88C3-17110B4C6BE1}"/>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D-D7BB-4C1E-88C3-17110B4C6BE1}"/>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F-D7BB-4C1E-88C3-17110B4C6BE1}"/>
              </c:ext>
            </c:extLst>
          </c:dPt>
          <c:dLbls>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ABRIL!$A$67:$A$70</c:f>
              <c:strCache>
                <c:ptCount val="4"/>
                <c:pt idx="0">
                  <c:v>Cursos-Talleres:</c:v>
                </c:pt>
                <c:pt idx="1">
                  <c:v>Socializaciones:</c:v>
                </c:pt>
                <c:pt idx="2">
                  <c:v>Charlas</c:v>
                </c:pt>
                <c:pt idx="3">
                  <c:v>Seminarios</c:v>
                </c:pt>
              </c:strCache>
            </c:strRef>
          </c:cat>
          <c:val>
            <c:numRef>
              <c:f>ABRIL!$B$67:$B$70</c:f>
              <c:numCache>
                <c:formatCode>General</c:formatCode>
                <c:ptCount val="4"/>
              </c:numCache>
            </c:numRef>
          </c:val>
          <c:extLst>
            <c:ext xmlns:c16="http://schemas.microsoft.com/office/drawing/2014/chart" uri="{C3380CC4-5D6E-409C-BE32-E72D297353CC}">
              <c16:uniqueId val="{00000009-9DC0-4D1B-80DD-6603CF495219}"/>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j-lt"/>
                <a:ea typeface="+mn-ea"/>
                <a:cs typeface="+mn-cs"/>
              </a:defRPr>
            </a:pPr>
            <a:r>
              <a:rPr lang="en-US">
                <a:latin typeface="+mj-lt"/>
              </a:rPr>
              <a:t>BENEFICIARIOS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j-lt"/>
              <a:ea typeface="+mn-ea"/>
              <a:cs typeface="+mn-cs"/>
            </a:defRPr>
          </a:pPr>
          <a:endParaRPr lang="es-D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549B-42B8-BD00-9366B30A24A6}"/>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549B-42B8-BD00-9366B30A24A6}"/>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ABRIL!$D$67:$D$68</c:f>
              <c:strCache>
                <c:ptCount val="2"/>
                <c:pt idx="0">
                  <c:v>Técnicos</c:v>
                </c:pt>
                <c:pt idx="1">
                  <c:v>Productores</c:v>
                </c:pt>
              </c:strCache>
            </c:strRef>
          </c:cat>
          <c:val>
            <c:numRef>
              <c:f>ABRIL!$E$67:$E$68</c:f>
              <c:numCache>
                <c:formatCode>General</c:formatCode>
                <c:ptCount val="2"/>
                <c:pt idx="0">
                  <c:v>291</c:v>
                </c:pt>
                <c:pt idx="1">
                  <c:v>19</c:v>
                </c:pt>
              </c:numCache>
            </c:numRef>
          </c:val>
          <c:extLst>
            <c:ext xmlns:c16="http://schemas.microsoft.com/office/drawing/2014/chart" uri="{C3380CC4-5D6E-409C-BE32-E72D297353CC}">
              <c16:uniqueId val="{00000000-39E0-4F71-9445-26DC157FD938}"/>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DO"/>
              <a:t>CAPACITACIONES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D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67EC-4A8C-AD1E-30361386F015}"/>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67EC-4A8C-AD1E-30361386F015}"/>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67EC-4A8C-AD1E-30361386F015}"/>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67EC-4A8C-AD1E-30361386F015}"/>
              </c:ext>
            </c:extLst>
          </c:dPt>
          <c:dLbls>
            <c:dLbl>
              <c:idx val="3"/>
              <c:delete val="1"/>
              <c:extLst>
                <c:ext xmlns:c15="http://schemas.microsoft.com/office/drawing/2012/chart" uri="{CE6537A1-D6FC-4f65-9D91-7224C49458BB}"/>
                <c:ext xmlns:c16="http://schemas.microsoft.com/office/drawing/2014/chart" uri="{C3380CC4-5D6E-409C-BE32-E72D297353CC}">
                  <c16:uniqueId val="{00000007-67EC-4A8C-AD1E-30361386F015}"/>
                </c:ext>
              </c:extLst>
            </c:dLbl>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MAYO!$A$56:$B$59</c:f>
              <c:strCache>
                <c:ptCount val="4"/>
                <c:pt idx="0">
                  <c:v>Cursos-Talleres:</c:v>
                </c:pt>
                <c:pt idx="1">
                  <c:v>Socializaciones:</c:v>
                </c:pt>
                <c:pt idx="2">
                  <c:v>Charlas</c:v>
                </c:pt>
                <c:pt idx="3">
                  <c:v>Seminarios</c:v>
                </c:pt>
              </c:strCache>
            </c:strRef>
          </c:cat>
          <c:val>
            <c:numRef>
              <c:f>MAYO!$C$56:$C$59</c:f>
              <c:numCache>
                <c:formatCode>General</c:formatCode>
                <c:ptCount val="4"/>
                <c:pt idx="0">
                  <c:v>5</c:v>
                </c:pt>
                <c:pt idx="1">
                  <c:v>1</c:v>
                </c:pt>
                <c:pt idx="2">
                  <c:v>0</c:v>
                </c:pt>
                <c:pt idx="3">
                  <c:v>0</c:v>
                </c:pt>
              </c:numCache>
            </c:numRef>
          </c:val>
          <c:extLst>
            <c:ext xmlns:c16="http://schemas.microsoft.com/office/drawing/2014/chart" uri="{C3380CC4-5D6E-409C-BE32-E72D297353CC}">
              <c16:uniqueId val="{00000000-4657-4495-A1B1-68EF11DBCFFC}"/>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66">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6.xml><?xml version="1.0" encoding="utf-8"?>
<cs:chartStyle xmlns:cs="http://schemas.microsoft.com/office/drawing/2012/chartStyle" xmlns:a="http://schemas.openxmlformats.org/drawingml/2006/main" id="266">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7.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8.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9.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3" Type="http://schemas.openxmlformats.org/officeDocument/2006/relationships/chart" Target="../charts/chart20.xml"/><Relationship Id="rId2" Type="http://schemas.openxmlformats.org/officeDocument/2006/relationships/chart" Target="../charts/chart19.xml"/><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9525</xdr:colOff>
      <xdr:row>0</xdr:row>
      <xdr:rowOff>38100</xdr:rowOff>
    </xdr:from>
    <xdr:to>
      <xdr:col>2</xdr:col>
      <xdr:colOff>9525</xdr:colOff>
      <xdr:row>4</xdr:row>
      <xdr:rowOff>0</xdr:rowOff>
    </xdr:to>
    <xdr:pic>
      <xdr:nvPicPr>
        <xdr:cNvPr id="2" name="Picture 1" descr="Logo CONIA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0500" y="38100"/>
          <a:ext cx="1352550" cy="723900"/>
        </a:xfrm>
        <a:prstGeom prst="rect">
          <a:avLst/>
        </a:prstGeom>
        <a:noFill/>
        <a:ln w="9525">
          <a:noFill/>
          <a:miter lim="800000"/>
          <a:headEnd/>
          <a:tailEnd/>
        </a:ln>
      </xdr:spPr>
    </xdr:pic>
    <xdr:clientData/>
  </xdr:twoCellAnchor>
  <xdr:twoCellAnchor>
    <xdr:from>
      <xdr:col>0</xdr:col>
      <xdr:colOff>0</xdr:colOff>
      <xdr:row>49</xdr:row>
      <xdr:rowOff>38100</xdr:rowOff>
    </xdr:from>
    <xdr:to>
      <xdr:col>2</xdr:col>
      <xdr:colOff>914400</xdr:colOff>
      <xdr:row>59</xdr:row>
      <xdr:rowOff>76200</xdr:rowOff>
    </xdr:to>
    <xdr:graphicFrame macro="">
      <xdr:nvGraphicFramePr>
        <xdr:cNvPr id="5" name="Gráfico 4">
          <a:extLst>
            <a:ext uri="{FF2B5EF4-FFF2-40B4-BE49-F238E27FC236}">
              <a16:creationId xmlns:a16="http://schemas.microsoft.com/office/drawing/2014/main" id="{2D9E2840-FEA4-44B1-801D-FDB9A45DAE5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1085850</xdr:colOff>
      <xdr:row>49</xdr:row>
      <xdr:rowOff>47625</xdr:rowOff>
    </xdr:from>
    <xdr:to>
      <xdr:col>5</xdr:col>
      <xdr:colOff>28575</xdr:colOff>
      <xdr:row>59</xdr:row>
      <xdr:rowOff>66674</xdr:rowOff>
    </xdr:to>
    <xdr:graphicFrame macro="">
      <xdr:nvGraphicFramePr>
        <xdr:cNvPr id="8" name="Gráfico 7">
          <a:extLst>
            <a:ext uri="{FF2B5EF4-FFF2-40B4-BE49-F238E27FC236}">
              <a16:creationId xmlns:a16="http://schemas.microsoft.com/office/drawing/2014/main" id="{A52BA8AC-388D-4717-AADA-9DF403C61F6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9525</xdr:colOff>
      <xdr:row>0</xdr:row>
      <xdr:rowOff>38100</xdr:rowOff>
    </xdr:from>
    <xdr:to>
      <xdr:col>2</xdr:col>
      <xdr:colOff>9525</xdr:colOff>
      <xdr:row>5</xdr:row>
      <xdr:rowOff>0</xdr:rowOff>
    </xdr:to>
    <xdr:pic>
      <xdr:nvPicPr>
        <xdr:cNvPr id="2" name="Picture 1" descr="Logo CONIAF">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0500" y="609600"/>
          <a:ext cx="1352550" cy="723900"/>
        </a:xfrm>
        <a:prstGeom prst="rect">
          <a:avLst/>
        </a:prstGeom>
        <a:noFill/>
        <a:ln w="9525">
          <a:noFill/>
          <a:miter lim="800000"/>
          <a:headEnd/>
          <a:tailEnd/>
        </a:ln>
      </xdr:spPr>
    </xdr:pic>
    <xdr:clientData/>
  </xdr:twoCellAnchor>
  <xdr:twoCellAnchor>
    <xdr:from>
      <xdr:col>1</xdr:col>
      <xdr:colOff>9525</xdr:colOff>
      <xdr:row>0</xdr:row>
      <xdr:rowOff>38100</xdr:rowOff>
    </xdr:from>
    <xdr:to>
      <xdr:col>2</xdr:col>
      <xdr:colOff>9525</xdr:colOff>
      <xdr:row>5</xdr:row>
      <xdr:rowOff>0</xdr:rowOff>
    </xdr:to>
    <xdr:pic>
      <xdr:nvPicPr>
        <xdr:cNvPr id="3" name="Picture 1" descr="Logo CONIAF">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4325" y="38100"/>
          <a:ext cx="1438275" cy="914400"/>
        </a:xfrm>
        <a:prstGeom prst="rect">
          <a:avLst/>
        </a:prstGeom>
        <a:noFill/>
        <a:ln w="9525">
          <a:noFill/>
          <a:miter lim="800000"/>
          <a:headEnd/>
          <a:tailEnd/>
        </a:ln>
      </xdr:spPr>
    </xdr:pic>
    <xdr:clientData/>
  </xdr:twoCellAnchor>
  <xdr:twoCellAnchor>
    <xdr:from>
      <xdr:col>1</xdr:col>
      <xdr:colOff>19051</xdr:colOff>
      <xdr:row>82</xdr:row>
      <xdr:rowOff>0</xdr:rowOff>
    </xdr:from>
    <xdr:to>
      <xdr:col>2</xdr:col>
      <xdr:colOff>1543050</xdr:colOff>
      <xdr:row>92</xdr:row>
      <xdr:rowOff>0</xdr:rowOff>
    </xdr:to>
    <xdr:graphicFrame macro="">
      <xdr:nvGraphicFramePr>
        <xdr:cNvPr id="9" name="Gráfico 8">
          <a:extLst>
            <a:ext uri="{FF2B5EF4-FFF2-40B4-BE49-F238E27FC236}">
              <a16:creationId xmlns:a16="http://schemas.microsoft.com/office/drawing/2014/main" id="{A8540DB3-F6EA-4C6A-8419-15972DBCB08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847724</xdr:colOff>
      <xdr:row>82</xdr:row>
      <xdr:rowOff>9526</xdr:rowOff>
    </xdr:from>
    <xdr:to>
      <xdr:col>7</xdr:col>
      <xdr:colOff>552450</xdr:colOff>
      <xdr:row>91</xdr:row>
      <xdr:rowOff>180976</xdr:rowOff>
    </xdr:to>
    <xdr:graphicFrame macro="">
      <xdr:nvGraphicFramePr>
        <xdr:cNvPr id="10" name="Gráfico 9">
          <a:extLst>
            <a:ext uri="{FF2B5EF4-FFF2-40B4-BE49-F238E27FC236}">
              <a16:creationId xmlns:a16="http://schemas.microsoft.com/office/drawing/2014/main" id="{843B9E2E-E089-4FF9-9234-A753DF43BCE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9525</xdr:colOff>
      <xdr:row>0</xdr:row>
      <xdr:rowOff>38100</xdr:rowOff>
    </xdr:from>
    <xdr:to>
      <xdr:col>2</xdr:col>
      <xdr:colOff>9525</xdr:colOff>
      <xdr:row>3</xdr:row>
      <xdr:rowOff>0</xdr:rowOff>
    </xdr:to>
    <xdr:pic>
      <xdr:nvPicPr>
        <xdr:cNvPr id="2" name="Picture 1" descr="Logo CONIAF">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19125" y="609600"/>
          <a:ext cx="876300" cy="723900"/>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9525</xdr:colOff>
      <xdr:row>0</xdr:row>
      <xdr:rowOff>38100</xdr:rowOff>
    </xdr:from>
    <xdr:to>
      <xdr:col>2</xdr:col>
      <xdr:colOff>9525</xdr:colOff>
      <xdr:row>3</xdr:row>
      <xdr:rowOff>0</xdr:rowOff>
    </xdr:to>
    <xdr:pic>
      <xdr:nvPicPr>
        <xdr:cNvPr id="5" name="Picture 1" descr="Logo CONIAF">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42900" y="38100"/>
          <a:ext cx="876300" cy="5334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0</xdr:row>
      <xdr:rowOff>0</xdr:rowOff>
    </xdr:from>
    <xdr:to>
      <xdr:col>2</xdr:col>
      <xdr:colOff>57150</xdr:colOff>
      <xdr:row>3</xdr:row>
      <xdr:rowOff>95250</xdr:rowOff>
    </xdr:to>
    <xdr:pic>
      <xdr:nvPicPr>
        <xdr:cNvPr id="2" name="Picture 1" descr="Logo CONIAF">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33375" y="514350"/>
          <a:ext cx="1009650" cy="723900"/>
        </a:xfrm>
        <a:prstGeom prst="rect">
          <a:avLst/>
        </a:prstGeom>
        <a:noFill/>
        <a:ln w="9525">
          <a:noFill/>
          <a:miter lim="800000"/>
          <a:headEnd/>
          <a:tailEnd/>
        </a:ln>
      </xdr:spPr>
    </xdr:pic>
    <xdr:clientData/>
  </xdr:twoCellAnchor>
  <xdr:twoCellAnchor>
    <xdr:from>
      <xdr:col>1</xdr:col>
      <xdr:colOff>9525</xdr:colOff>
      <xdr:row>0</xdr:row>
      <xdr:rowOff>38100</xdr:rowOff>
    </xdr:from>
    <xdr:to>
      <xdr:col>2</xdr:col>
      <xdr:colOff>9525</xdr:colOff>
      <xdr:row>4</xdr:row>
      <xdr:rowOff>0</xdr:rowOff>
    </xdr:to>
    <xdr:pic>
      <xdr:nvPicPr>
        <xdr:cNvPr id="3" name="Picture 1" descr="Logo CONIAF">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0500" y="609600"/>
          <a:ext cx="1352550" cy="723900"/>
        </a:xfrm>
        <a:prstGeom prst="rect">
          <a:avLst/>
        </a:prstGeom>
        <a:noFill/>
        <a:ln w="9525">
          <a:noFill/>
          <a:miter lim="800000"/>
          <a:headEnd/>
          <a:tailEnd/>
        </a:ln>
      </xdr:spPr>
    </xdr:pic>
    <xdr:clientData/>
  </xdr:twoCellAnchor>
  <xdr:twoCellAnchor>
    <xdr:from>
      <xdr:col>0</xdr:col>
      <xdr:colOff>114301</xdr:colOff>
      <xdr:row>59</xdr:row>
      <xdr:rowOff>85723</xdr:rowOff>
    </xdr:from>
    <xdr:to>
      <xdr:col>2</xdr:col>
      <xdr:colOff>1209675</xdr:colOff>
      <xdr:row>70</xdr:row>
      <xdr:rowOff>38100</xdr:rowOff>
    </xdr:to>
    <xdr:graphicFrame macro="">
      <xdr:nvGraphicFramePr>
        <xdr:cNvPr id="7" name="Gráfico 6">
          <a:extLst>
            <a:ext uri="{FF2B5EF4-FFF2-40B4-BE49-F238E27FC236}">
              <a16:creationId xmlns:a16="http://schemas.microsoft.com/office/drawing/2014/main" id="{14BA3D5B-869A-4FC3-9B8F-72BD9239321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xdr:colOff>
      <xdr:row>59</xdr:row>
      <xdr:rowOff>104775</xdr:rowOff>
    </xdr:from>
    <xdr:to>
      <xdr:col>6</xdr:col>
      <xdr:colOff>304800</xdr:colOff>
      <xdr:row>70</xdr:row>
      <xdr:rowOff>57150</xdr:rowOff>
    </xdr:to>
    <xdr:graphicFrame macro="">
      <xdr:nvGraphicFramePr>
        <xdr:cNvPr id="9" name="Gráfico 8">
          <a:extLst>
            <a:ext uri="{FF2B5EF4-FFF2-40B4-BE49-F238E27FC236}">
              <a16:creationId xmlns:a16="http://schemas.microsoft.com/office/drawing/2014/main" id="{1FDAFD22-E0AC-4A06-9CEA-DCADE5A1A0B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1</xdr:row>
      <xdr:rowOff>38100</xdr:rowOff>
    </xdr:from>
    <xdr:to>
      <xdr:col>1</xdr:col>
      <xdr:colOff>1219200</xdr:colOff>
      <xdr:row>4</xdr:row>
      <xdr:rowOff>0</xdr:rowOff>
    </xdr:to>
    <xdr:pic>
      <xdr:nvPicPr>
        <xdr:cNvPr id="3" name="Picture 1" descr="Logo CONIAF">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52425" y="228600"/>
          <a:ext cx="1209675" cy="561975"/>
        </a:xfrm>
        <a:prstGeom prst="rect">
          <a:avLst/>
        </a:prstGeom>
        <a:noFill/>
        <a:ln w="9525">
          <a:noFill/>
          <a:miter lim="800000"/>
          <a:headEnd/>
          <a:tailEnd/>
        </a:ln>
      </xdr:spPr>
    </xdr:pic>
    <xdr:clientData/>
  </xdr:twoCellAnchor>
  <xdr:twoCellAnchor>
    <xdr:from>
      <xdr:col>1</xdr:col>
      <xdr:colOff>0</xdr:colOff>
      <xdr:row>75</xdr:row>
      <xdr:rowOff>0</xdr:rowOff>
    </xdr:from>
    <xdr:to>
      <xdr:col>3</xdr:col>
      <xdr:colOff>47625</xdr:colOff>
      <xdr:row>85</xdr:row>
      <xdr:rowOff>119063</xdr:rowOff>
    </xdr:to>
    <xdr:graphicFrame macro="">
      <xdr:nvGraphicFramePr>
        <xdr:cNvPr id="6" name="Gráfico 5">
          <a:extLst>
            <a:ext uri="{FF2B5EF4-FFF2-40B4-BE49-F238E27FC236}">
              <a16:creationId xmlns:a16="http://schemas.microsoft.com/office/drawing/2014/main" id="{3564B12F-218C-4B4D-B1BF-446839CDC6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962026</xdr:colOff>
      <xdr:row>75</xdr:row>
      <xdr:rowOff>19050</xdr:rowOff>
    </xdr:from>
    <xdr:to>
      <xdr:col>7</xdr:col>
      <xdr:colOff>238126</xdr:colOff>
      <xdr:row>85</xdr:row>
      <xdr:rowOff>161925</xdr:rowOff>
    </xdr:to>
    <xdr:graphicFrame macro="">
      <xdr:nvGraphicFramePr>
        <xdr:cNvPr id="7" name="Gráfico 6">
          <a:extLst>
            <a:ext uri="{FF2B5EF4-FFF2-40B4-BE49-F238E27FC236}">
              <a16:creationId xmlns:a16="http://schemas.microsoft.com/office/drawing/2014/main" id="{01021751-D4C4-4EF3-8220-D5C024F231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0</xdr:row>
      <xdr:rowOff>38100</xdr:rowOff>
    </xdr:from>
    <xdr:to>
      <xdr:col>2</xdr:col>
      <xdr:colOff>9525</xdr:colOff>
      <xdr:row>3</xdr:row>
      <xdr:rowOff>0</xdr:rowOff>
    </xdr:to>
    <xdr:pic>
      <xdr:nvPicPr>
        <xdr:cNvPr id="2" name="Picture 1" descr="Logo CONIAF">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19100" y="609600"/>
          <a:ext cx="1200150" cy="723900"/>
        </a:xfrm>
        <a:prstGeom prst="rect">
          <a:avLst/>
        </a:prstGeom>
        <a:noFill/>
        <a:ln w="9525">
          <a:noFill/>
          <a:miter lim="800000"/>
          <a:headEnd/>
          <a:tailEnd/>
        </a:ln>
      </xdr:spPr>
    </xdr:pic>
    <xdr:clientData/>
  </xdr:twoCellAnchor>
  <xdr:twoCellAnchor>
    <xdr:from>
      <xdr:col>1</xdr:col>
      <xdr:colOff>0</xdr:colOff>
      <xdr:row>71</xdr:row>
      <xdr:rowOff>0</xdr:rowOff>
    </xdr:from>
    <xdr:to>
      <xdr:col>3</xdr:col>
      <xdr:colOff>704850</xdr:colOff>
      <xdr:row>82</xdr:row>
      <xdr:rowOff>47625</xdr:rowOff>
    </xdr:to>
    <xdr:graphicFrame macro="">
      <xdr:nvGraphicFramePr>
        <xdr:cNvPr id="16" name="Gráfico 15">
          <a:extLst>
            <a:ext uri="{FF2B5EF4-FFF2-40B4-BE49-F238E27FC236}">
              <a16:creationId xmlns:a16="http://schemas.microsoft.com/office/drawing/2014/main" id="{08E3A74B-33E3-4E15-A8D3-DD6E4C5BE3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952500</xdr:colOff>
      <xdr:row>71</xdr:row>
      <xdr:rowOff>28575</xdr:rowOff>
    </xdr:from>
    <xdr:to>
      <xdr:col>8</xdr:col>
      <xdr:colOff>352425</xdr:colOff>
      <xdr:row>82</xdr:row>
      <xdr:rowOff>66675</xdr:rowOff>
    </xdr:to>
    <xdr:graphicFrame macro="">
      <xdr:nvGraphicFramePr>
        <xdr:cNvPr id="18" name="Gráfico 17">
          <a:extLst>
            <a:ext uri="{FF2B5EF4-FFF2-40B4-BE49-F238E27FC236}">
              <a16:creationId xmlns:a16="http://schemas.microsoft.com/office/drawing/2014/main" id="{4057DE8D-A4D5-4F8B-9717-A366E23F481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9525</xdr:colOff>
      <xdr:row>0</xdr:row>
      <xdr:rowOff>38100</xdr:rowOff>
    </xdr:from>
    <xdr:to>
      <xdr:col>2</xdr:col>
      <xdr:colOff>9525</xdr:colOff>
      <xdr:row>3</xdr:row>
      <xdr:rowOff>0</xdr:rowOff>
    </xdr:to>
    <xdr:pic>
      <xdr:nvPicPr>
        <xdr:cNvPr id="2" name="Picture 1" descr="Logo CONIAF">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19100" y="609600"/>
          <a:ext cx="1200150" cy="723900"/>
        </a:xfrm>
        <a:prstGeom prst="rect">
          <a:avLst/>
        </a:prstGeom>
        <a:noFill/>
        <a:ln w="9525">
          <a:noFill/>
          <a:miter lim="800000"/>
          <a:headEnd/>
          <a:tailEnd/>
        </a:ln>
      </xdr:spPr>
    </xdr:pic>
    <xdr:clientData/>
  </xdr:twoCellAnchor>
  <xdr:twoCellAnchor>
    <xdr:from>
      <xdr:col>1</xdr:col>
      <xdr:colOff>9525</xdr:colOff>
      <xdr:row>0</xdr:row>
      <xdr:rowOff>38100</xdr:rowOff>
    </xdr:from>
    <xdr:to>
      <xdr:col>2</xdr:col>
      <xdr:colOff>9525</xdr:colOff>
      <xdr:row>3</xdr:row>
      <xdr:rowOff>0</xdr:rowOff>
    </xdr:to>
    <xdr:pic>
      <xdr:nvPicPr>
        <xdr:cNvPr id="3" name="Picture 1" descr="Logo CONIAF">
          <a:extLst>
            <a:ext uri="{FF2B5EF4-FFF2-40B4-BE49-F238E27FC236}">
              <a16:creationId xmlns:a16="http://schemas.microsoft.com/office/drawing/2014/main" id="{F944AE9C-C587-4E3F-B1CF-FB25BFC59DB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52425" y="38100"/>
          <a:ext cx="1352550" cy="561975"/>
        </a:xfrm>
        <a:prstGeom prst="rect">
          <a:avLst/>
        </a:prstGeom>
        <a:noFill/>
        <a:ln w="9525">
          <a:noFill/>
          <a:miter lim="800000"/>
          <a:headEnd/>
          <a:tailEnd/>
        </a:ln>
      </xdr:spPr>
    </xdr:pic>
    <xdr:clientData/>
  </xdr:twoCellAnchor>
  <xdr:twoCellAnchor>
    <xdr:from>
      <xdr:col>0</xdr:col>
      <xdr:colOff>1</xdr:colOff>
      <xdr:row>61</xdr:row>
      <xdr:rowOff>23812</xdr:rowOff>
    </xdr:from>
    <xdr:to>
      <xdr:col>2</xdr:col>
      <xdr:colOff>1381126</xdr:colOff>
      <xdr:row>73</xdr:row>
      <xdr:rowOff>47625</xdr:rowOff>
    </xdr:to>
    <xdr:graphicFrame macro="">
      <xdr:nvGraphicFramePr>
        <xdr:cNvPr id="17" name="Gráfico 16">
          <a:extLst>
            <a:ext uri="{FF2B5EF4-FFF2-40B4-BE49-F238E27FC236}">
              <a16:creationId xmlns:a16="http://schemas.microsoft.com/office/drawing/2014/main" id="{0E6F1D79-75F4-4165-9495-22C6DE038FF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238125</xdr:colOff>
      <xdr:row>60</xdr:row>
      <xdr:rowOff>190499</xdr:rowOff>
    </xdr:from>
    <xdr:to>
      <xdr:col>6</xdr:col>
      <xdr:colOff>1047750</xdr:colOff>
      <xdr:row>73</xdr:row>
      <xdr:rowOff>28575</xdr:rowOff>
    </xdr:to>
    <xdr:graphicFrame macro="">
      <xdr:nvGraphicFramePr>
        <xdr:cNvPr id="7" name="Gráfico 6">
          <a:extLst>
            <a:ext uri="{FF2B5EF4-FFF2-40B4-BE49-F238E27FC236}">
              <a16:creationId xmlns:a16="http://schemas.microsoft.com/office/drawing/2014/main" id="{5BC6DC51-4F7B-4B0E-8A91-17A1CFBAA89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9525</xdr:colOff>
      <xdr:row>1</xdr:row>
      <xdr:rowOff>38100</xdr:rowOff>
    </xdr:from>
    <xdr:to>
      <xdr:col>2</xdr:col>
      <xdr:colOff>9525</xdr:colOff>
      <xdr:row>4</xdr:row>
      <xdr:rowOff>0</xdr:rowOff>
    </xdr:to>
    <xdr:pic>
      <xdr:nvPicPr>
        <xdr:cNvPr id="2" name="Picture 1" descr="Logo CONIAF">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33375" y="609600"/>
          <a:ext cx="1209675" cy="723900"/>
        </a:xfrm>
        <a:prstGeom prst="rect">
          <a:avLst/>
        </a:prstGeom>
        <a:noFill/>
        <a:ln w="9525">
          <a:noFill/>
          <a:miter lim="800000"/>
          <a:headEnd/>
          <a:tailEnd/>
        </a:ln>
      </xdr:spPr>
    </xdr:pic>
    <xdr:clientData/>
  </xdr:twoCellAnchor>
  <xdr:twoCellAnchor>
    <xdr:from>
      <xdr:col>0</xdr:col>
      <xdr:colOff>19051</xdr:colOff>
      <xdr:row>51</xdr:row>
      <xdr:rowOff>19049</xdr:rowOff>
    </xdr:from>
    <xdr:to>
      <xdr:col>2</xdr:col>
      <xdr:colOff>1504950</xdr:colOff>
      <xdr:row>63</xdr:row>
      <xdr:rowOff>95250</xdr:rowOff>
    </xdr:to>
    <xdr:graphicFrame macro="">
      <xdr:nvGraphicFramePr>
        <xdr:cNvPr id="5" name="Gráfico 4">
          <a:extLst>
            <a:ext uri="{FF2B5EF4-FFF2-40B4-BE49-F238E27FC236}">
              <a16:creationId xmlns:a16="http://schemas.microsoft.com/office/drawing/2014/main" id="{37FFE7CE-AD58-4CFE-97AB-09DF5D7F0B2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238125</xdr:colOff>
      <xdr:row>50</xdr:row>
      <xdr:rowOff>180974</xdr:rowOff>
    </xdr:from>
    <xdr:to>
      <xdr:col>6</xdr:col>
      <xdr:colOff>866775</xdr:colOff>
      <xdr:row>63</xdr:row>
      <xdr:rowOff>104775</xdr:rowOff>
    </xdr:to>
    <xdr:graphicFrame macro="">
      <xdr:nvGraphicFramePr>
        <xdr:cNvPr id="6" name="Gráfico 5">
          <a:extLst>
            <a:ext uri="{FF2B5EF4-FFF2-40B4-BE49-F238E27FC236}">
              <a16:creationId xmlns:a16="http://schemas.microsoft.com/office/drawing/2014/main" id="{8EEC23DD-31F8-4BF2-9EB3-48BCFC7755D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9525</xdr:colOff>
      <xdr:row>0</xdr:row>
      <xdr:rowOff>38100</xdr:rowOff>
    </xdr:from>
    <xdr:to>
      <xdr:col>2</xdr:col>
      <xdr:colOff>9525</xdr:colOff>
      <xdr:row>4</xdr:row>
      <xdr:rowOff>0</xdr:rowOff>
    </xdr:to>
    <xdr:pic>
      <xdr:nvPicPr>
        <xdr:cNvPr id="2" name="Picture 1" descr="Logo CONIAF">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33375" y="609600"/>
          <a:ext cx="1209675" cy="723900"/>
        </a:xfrm>
        <a:prstGeom prst="rect">
          <a:avLst/>
        </a:prstGeom>
        <a:noFill/>
        <a:ln w="9525">
          <a:noFill/>
          <a:miter lim="800000"/>
          <a:headEnd/>
          <a:tailEnd/>
        </a:ln>
      </xdr:spPr>
    </xdr:pic>
    <xdr:clientData/>
  </xdr:twoCellAnchor>
  <xdr:twoCellAnchor>
    <xdr:from>
      <xdr:col>0</xdr:col>
      <xdr:colOff>133350</xdr:colOff>
      <xdr:row>53</xdr:row>
      <xdr:rowOff>0</xdr:rowOff>
    </xdr:from>
    <xdr:to>
      <xdr:col>2</xdr:col>
      <xdr:colOff>1524000</xdr:colOff>
      <xdr:row>63</xdr:row>
      <xdr:rowOff>104775</xdr:rowOff>
    </xdr:to>
    <xdr:graphicFrame macro="">
      <xdr:nvGraphicFramePr>
        <xdr:cNvPr id="9" name="Gráfico 8">
          <a:extLst>
            <a:ext uri="{FF2B5EF4-FFF2-40B4-BE49-F238E27FC236}">
              <a16:creationId xmlns:a16="http://schemas.microsoft.com/office/drawing/2014/main" id="{81EDBCC9-D446-433A-8A29-29BA4EDFB91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238125</xdr:colOff>
      <xdr:row>53</xdr:row>
      <xdr:rowOff>0</xdr:rowOff>
    </xdr:from>
    <xdr:to>
      <xdr:col>7</xdr:col>
      <xdr:colOff>95250</xdr:colOff>
      <xdr:row>63</xdr:row>
      <xdr:rowOff>104774</xdr:rowOff>
    </xdr:to>
    <xdr:graphicFrame macro="">
      <xdr:nvGraphicFramePr>
        <xdr:cNvPr id="11" name="Gráfico 10">
          <a:extLst>
            <a:ext uri="{FF2B5EF4-FFF2-40B4-BE49-F238E27FC236}">
              <a16:creationId xmlns:a16="http://schemas.microsoft.com/office/drawing/2014/main" id="{B25F6D7E-2E80-4508-9C4A-CC03FE239B2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9525</xdr:colOff>
      <xdr:row>0</xdr:row>
      <xdr:rowOff>38100</xdr:rowOff>
    </xdr:from>
    <xdr:to>
      <xdr:col>2</xdr:col>
      <xdr:colOff>9525</xdr:colOff>
      <xdr:row>3</xdr:row>
      <xdr:rowOff>66675</xdr:rowOff>
    </xdr:to>
    <xdr:pic>
      <xdr:nvPicPr>
        <xdr:cNvPr id="2" name="Picture 1" descr="Logo CONIAF">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76250" y="38100"/>
          <a:ext cx="1447800" cy="628650"/>
        </a:xfrm>
        <a:prstGeom prst="rect">
          <a:avLst/>
        </a:prstGeom>
        <a:noFill/>
        <a:ln w="9525">
          <a:noFill/>
          <a:miter lim="800000"/>
          <a:headEnd/>
          <a:tailEnd/>
        </a:ln>
      </xdr:spPr>
    </xdr:pic>
    <xdr:clientData/>
  </xdr:twoCellAnchor>
  <xdr:twoCellAnchor>
    <xdr:from>
      <xdr:col>0</xdr:col>
      <xdr:colOff>28575</xdr:colOff>
      <xdr:row>64</xdr:row>
      <xdr:rowOff>28575</xdr:rowOff>
    </xdr:from>
    <xdr:to>
      <xdr:col>3</xdr:col>
      <xdr:colOff>352425</xdr:colOff>
      <xdr:row>76</xdr:row>
      <xdr:rowOff>57150</xdr:rowOff>
    </xdr:to>
    <xdr:graphicFrame macro="">
      <xdr:nvGraphicFramePr>
        <xdr:cNvPr id="15" name="Gráfico 14">
          <a:extLst>
            <a:ext uri="{FF2B5EF4-FFF2-40B4-BE49-F238E27FC236}">
              <a16:creationId xmlns:a16="http://schemas.microsoft.com/office/drawing/2014/main" id="{3445BFE2-6A42-484C-98A3-36A3AE27DC6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600075</xdr:colOff>
      <xdr:row>64</xdr:row>
      <xdr:rowOff>28574</xdr:rowOff>
    </xdr:from>
    <xdr:to>
      <xdr:col>8</xdr:col>
      <xdr:colOff>581025</xdr:colOff>
      <xdr:row>76</xdr:row>
      <xdr:rowOff>85725</xdr:rowOff>
    </xdr:to>
    <xdr:graphicFrame macro="">
      <xdr:nvGraphicFramePr>
        <xdr:cNvPr id="17" name="Gráfico 16">
          <a:extLst>
            <a:ext uri="{FF2B5EF4-FFF2-40B4-BE49-F238E27FC236}">
              <a16:creationId xmlns:a16="http://schemas.microsoft.com/office/drawing/2014/main" id="{C2923BF8-8E69-4CA6-B744-6FF26502883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95250</xdr:colOff>
      <xdr:row>0</xdr:row>
      <xdr:rowOff>0</xdr:rowOff>
    </xdr:from>
    <xdr:to>
      <xdr:col>2</xdr:col>
      <xdr:colOff>95250</xdr:colOff>
      <xdr:row>2</xdr:row>
      <xdr:rowOff>38100</xdr:rowOff>
    </xdr:to>
    <xdr:pic>
      <xdr:nvPicPr>
        <xdr:cNvPr id="2" name="Picture 1" descr="Logo CONIAF">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38150" y="66675"/>
          <a:ext cx="1381125" cy="742950"/>
        </a:xfrm>
        <a:prstGeom prst="rect">
          <a:avLst/>
        </a:prstGeom>
        <a:noFill/>
        <a:ln w="9525">
          <a:noFill/>
          <a:miter lim="800000"/>
          <a:headEnd/>
          <a:tailEnd/>
        </a:ln>
      </xdr:spPr>
    </xdr:pic>
    <xdr:clientData/>
  </xdr:twoCellAnchor>
  <xdr:twoCellAnchor>
    <xdr:from>
      <xdr:col>0</xdr:col>
      <xdr:colOff>1</xdr:colOff>
      <xdr:row>52</xdr:row>
      <xdr:rowOff>95249</xdr:rowOff>
    </xdr:from>
    <xdr:to>
      <xdr:col>2</xdr:col>
      <xdr:colOff>1657876</xdr:colOff>
      <xdr:row>65</xdr:row>
      <xdr:rowOff>142875</xdr:rowOff>
    </xdr:to>
    <xdr:graphicFrame macro="">
      <xdr:nvGraphicFramePr>
        <xdr:cNvPr id="3" name="Gráfico 2">
          <a:extLst>
            <a:ext uri="{FF2B5EF4-FFF2-40B4-BE49-F238E27FC236}">
              <a16:creationId xmlns:a16="http://schemas.microsoft.com/office/drawing/2014/main" id="{760524A2-4EAD-4F08-97AA-1091456100D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190501</xdr:colOff>
      <xdr:row>52</xdr:row>
      <xdr:rowOff>123824</xdr:rowOff>
    </xdr:from>
    <xdr:to>
      <xdr:col>7</xdr:col>
      <xdr:colOff>133351</xdr:colOff>
      <xdr:row>65</xdr:row>
      <xdr:rowOff>152400</xdr:rowOff>
    </xdr:to>
    <xdr:graphicFrame macro="">
      <xdr:nvGraphicFramePr>
        <xdr:cNvPr id="4" name="Gráfico 3">
          <a:extLst>
            <a:ext uri="{FF2B5EF4-FFF2-40B4-BE49-F238E27FC236}">
              <a16:creationId xmlns:a16="http://schemas.microsoft.com/office/drawing/2014/main" id="{C990304E-73FC-4134-99FF-1947417E234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9"/>
  <sheetViews>
    <sheetView topLeftCell="A7" zoomScaleNormal="100" workbookViewId="0">
      <selection activeCell="D31" sqref="D31"/>
    </sheetView>
  </sheetViews>
  <sheetFormatPr baseColWidth="10" defaultRowHeight="15" x14ac:dyDescent="0.25"/>
  <cols>
    <col min="1" max="1" width="5.140625" customWidth="1"/>
    <col min="2" max="2" width="20.28515625" customWidth="1"/>
    <col min="3" max="3" width="27.5703125" customWidth="1"/>
    <col min="4" max="4" width="19.42578125" customWidth="1"/>
    <col min="6" max="6" width="7.7109375" customWidth="1"/>
    <col min="7" max="7" width="19.42578125" customWidth="1"/>
    <col min="8" max="8" width="9.140625" customWidth="1"/>
    <col min="9" max="9" width="10.140625" customWidth="1"/>
    <col min="10" max="10" width="11.85546875" customWidth="1"/>
    <col min="11" max="11" width="13.5703125" customWidth="1"/>
    <col min="12" max="12" width="13.85546875" customWidth="1"/>
    <col min="14" max="14" width="13.5703125" customWidth="1"/>
  </cols>
  <sheetData>
    <row r="1" spans="1:17" x14ac:dyDescent="0.25">
      <c r="A1" s="321" t="s">
        <v>13</v>
      </c>
      <c r="B1" s="321"/>
      <c r="C1" s="321"/>
      <c r="D1" s="321"/>
      <c r="E1" s="321"/>
      <c r="F1" s="321"/>
      <c r="G1" s="321"/>
      <c r="H1" s="321"/>
      <c r="I1" s="321"/>
      <c r="J1" s="60"/>
    </row>
    <row r="2" spans="1:17" ht="15" customHeight="1" x14ac:dyDescent="0.25">
      <c r="A2" s="321" t="s">
        <v>16</v>
      </c>
      <c r="B2" s="321"/>
      <c r="C2" s="321"/>
      <c r="D2" s="321"/>
      <c r="E2" s="321"/>
      <c r="F2" s="321"/>
      <c r="G2" s="321"/>
      <c r="H2" s="321"/>
      <c r="I2" s="321"/>
      <c r="J2" s="60"/>
    </row>
    <row r="3" spans="1:17" ht="15" customHeight="1" x14ac:dyDescent="0.25">
      <c r="A3" s="323" t="s">
        <v>23</v>
      </c>
      <c r="B3" s="323"/>
      <c r="C3" s="323"/>
      <c r="D3" s="323"/>
      <c r="E3" s="323"/>
      <c r="F3" s="323"/>
      <c r="G3" s="323"/>
      <c r="H3" s="323"/>
      <c r="I3" s="323"/>
      <c r="J3" s="60"/>
    </row>
    <row r="4" spans="1:17" x14ac:dyDescent="0.25">
      <c r="A4" s="322"/>
      <c r="B4" s="322"/>
      <c r="C4" s="322"/>
      <c r="D4" s="322"/>
      <c r="E4" s="322"/>
      <c r="F4" s="322"/>
      <c r="G4" s="322"/>
      <c r="H4" s="322"/>
      <c r="I4" s="322"/>
      <c r="J4" s="60"/>
    </row>
    <row r="5" spans="1:17" x14ac:dyDescent="0.25">
      <c r="A5" s="35"/>
      <c r="B5" s="35"/>
      <c r="C5" s="35"/>
      <c r="D5" s="35"/>
      <c r="E5" s="35"/>
      <c r="F5" s="35"/>
      <c r="G5" s="35"/>
      <c r="H5" s="35"/>
      <c r="I5" s="35"/>
      <c r="J5" s="60"/>
    </row>
    <row r="6" spans="1:17" ht="15" customHeight="1" x14ac:dyDescent="0.25">
      <c r="A6" s="324" t="s">
        <v>24</v>
      </c>
      <c r="B6" s="324"/>
      <c r="C6" s="324"/>
      <c r="D6" s="324"/>
      <c r="E6" s="324"/>
      <c r="F6" s="324"/>
      <c r="G6" s="324"/>
      <c r="H6" s="324"/>
      <c r="I6" s="324"/>
      <c r="J6" s="324"/>
      <c r="K6" s="324"/>
    </row>
    <row r="7" spans="1:17" ht="15.75" thickBot="1" x14ac:dyDescent="0.3">
      <c r="A7" s="1"/>
      <c r="B7" s="1"/>
      <c r="C7" s="1"/>
      <c r="D7" s="1"/>
      <c r="E7" s="1"/>
      <c r="F7" s="1"/>
      <c r="G7" s="1"/>
      <c r="H7" s="41"/>
      <c r="I7" s="41"/>
      <c r="J7" s="1"/>
      <c r="K7" s="1"/>
    </row>
    <row r="8" spans="1:17" ht="15.75" customHeight="1" thickBot="1" x14ac:dyDescent="0.3">
      <c r="A8" s="291" t="s">
        <v>0</v>
      </c>
      <c r="B8" s="305" t="s">
        <v>1</v>
      </c>
      <c r="C8" s="306"/>
      <c r="D8" s="307" t="s">
        <v>2</v>
      </c>
      <c r="E8" s="307" t="s">
        <v>21</v>
      </c>
      <c r="F8" s="307" t="s">
        <v>50</v>
      </c>
      <c r="G8" s="291" t="s">
        <v>3</v>
      </c>
      <c r="H8" s="294" t="s">
        <v>7</v>
      </c>
      <c r="I8" s="295"/>
      <c r="J8" s="296" t="s">
        <v>25</v>
      </c>
      <c r="K8" s="296" t="s">
        <v>26</v>
      </c>
    </row>
    <row r="9" spans="1:17" ht="15" customHeight="1" x14ac:dyDescent="0.25">
      <c r="A9" s="304"/>
      <c r="B9" s="291" t="s">
        <v>4</v>
      </c>
      <c r="C9" s="291" t="s">
        <v>5</v>
      </c>
      <c r="D9" s="308"/>
      <c r="E9" s="308"/>
      <c r="F9" s="308"/>
      <c r="G9" s="292"/>
      <c r="H9" s="318" t="s">
        <v>6</v>
      </c>
      <c r="I9" s="318" t="s">
        <v>17</v>
      </c>
      <c r="J9" s="297"/>
      <c r="K9" s="299"/>
    </row>
    <row r="10" spans="1:17" ht="15" customHeight="1" thickBot="1" x14ac:dyDescent="0.3">
      <c r="A10" s="301"/>
      <c r="B10" s="301"/>
      <c r="C10" s="301"/>
      <c r="D10" s="309"/>
      <c r="E10" s="309"/>
      <c r="F10" s="309"/>
      <c r="G10" s="293"/>
      <c r="H10" s="319"/>
      <c r="I10" s="320"/>
      <c r="J10" s="298"/>
      <c r="K10" s="300"/>
    </row>
    <row r="11" spans="1:17" ht="45" customHeight="1" thickBot="1" x14ac:dyDescent="0.3">
      <c r="A11" s="68">
        <v>1</v>
      </c>
      <c r="B11" s="40" t="s">
        <v>48</v>
      </c>
      <c r="C11" s="66" t="s">
        <v>27</v>
      </c>
      <c r="D11" s="40" t="s">
        <v>28</v>
      </c>
      <c r="E11" s="40" t="s">
        <v>29</v>
      </c>
      <c r="F11" s="20">
        <v>18</v>
      </c>
      <c r="G11" s="42" t="s">
        <v>67</v>
      </c>
      <c r="H11" s="43">
        <v>5</v>
      </c>
      <c r="I11" s="43">
        <v>44</v>
      </c>
      <c r="J11" s="75">
        <v>43209.5</v>
      </c>
      <c r="K11" s="75">
        <v>34000</v>
      </c>
    </row>
    <row r="12" spans="1:17" ht="47.25" customHeight="1" thickBot="1" x14ac:dyDescent="0.3">
      <c r="A12" s="19">
        <v>1</v>
      </c>
      <c r="B12" s="19" t="s">
        <v>18</v>
      </c>
      <c r="C12" s="67" t="s">
        <v>30</v>
      </c>
      <c r="D12" s="19" t="s">
        <v>28</v>
      </c>
      <c r="E12" s="19" t="s">
        <v>31</v>
      </c>
      <c r="F12" s="21">
        <v>18</v>
      </c>
      <c r="G12" s="44" t="s">
        <v>32</v>
      </c>
      <c r="H12" s="22">
        <v>6</v>
      </c>
      <c r="I12" s="22">
        <v>39</v>
      </c>
      <c r="J12" s="76">
        <v>43349</v>
      </c>
      <c r="K12" s="76">
        <v>37000</v>
      </c>
    </row>
    <row r="13" spans="1:17" ht="97.5" customHeight="1" thickBot="1" x14ac:dyDescent="0.3">
      <c r="A13" s="68">
        <v>1</v>
      </c>
      <c r="B13" s="19" t="s">
        <v>33</v>
      </c>
      <c r="C13" s="67" t="s">
        <v>36</v>
      </c>
      <c r="D13" s="19" t="s">
        <v>28</v>
      </c>
      <c r="E13" s="19" t="s">
        <v>34</v>
      </c>
      <c r="F13" s="21">
        <v>18</v>
      </c>
      <c r="G13" s="44" t="s">
        <v>35</v>
      </c>
      <c r="H13" s="38">
        <v>0</v>
      </c>
      <c r="I13" s="38">
        <v>50</v>
      </c>
      <c r="J13" s="76">
        <v>30800</v>
      </c>
      <c r="K13" s="76">
        <v>37000</v>
      </c>
      <c r="L13" s="3"/>
      <c r="M13" s="3"/>
      <c r="N13" s="3"/>
      <c r="O13" s="3"/>
      <c r="P13" s="3"/>
      <c r="Q13" s="3"/>
    </row>
    <row r="14" spans="1:17" ht="15.75" customHeight="1" thickBot="1" x14ac:dyDescent="0.3">
      <c r="A14" s="69">
        <f>SUM(A11:A13)</f>
        <v>3</v>
      </c>
      <c r="B14" s="286" t="s">
        <v>12</v>
      </c>
      <c r="C14" s="287"/>
      <c r="D14" s="287"/>
      <c r="E14" s="288"/>
      <c r="F14" s="77">
        <f>F11+F12+F13</f>
        <v>54</v>
      </c>
      <c r="G14" s="78"/>
      <c r="H14" s="37">
        <f>+H11+H12+H13</f>
        <v>11</v>
      </c>
      <c r="I14" s="37">
        <f>+I11+I12+I13</f>
        <v>133</v>
      </c>
      <c r="J14" s="58">
        <f>+J11</f>
        <v>43209.5</v>
      </c>
      <c r="K14" s="58">
        <f>SUM(K11)</f>
        <v>34000</v>
      </c>
      <c r="L14" s="2"/>
      <c r="M14" s="2"/>
      <c r="N14" s="32"/>
      <c r="O14" s="32"/>
      <c r="P14" s="32"/>
      <c r="Q14" s="32"/>
    </row>
    <row r="15" spans="1:17" ht="15.75" customHeight="1" thickBot="1" x14ac:dyDescent="0.3">
      <c r="A15" s="310" t="s">
        <v>11</v>
      </c>
      <c r="B15" s="311"/>
      <c r="C15" s="311"/>
      <c r="D15" s="311"/>
      <c r="E15" s="311"/>
      <c r="F15" s="311"/>
      <c r="G15" s="312"/>
      <c r="H15" s="57"/>
      <c r="I15" s="57"/>
      <c r="J15" s="58">
        <f>+J14</f>
        <v>43209.5</v>
      </c>
      <c r="K15" s="59">
        <f>+K14*1.1</f>
        <v>37400</v>
      </c>
    </row>
    <row r="16" spans="1:17" ht="15.75" customHeight="1" thickBot="1" x14ac:dyDescent="0.3">
      <c r="A16" s="286" t="s">
        <v>75</v>
      </c>
      <c r="B16" s="313"/>
      <c r="C16" s="313"/>
      <c r="D16" s="313"/>
      <c r="E16" s="313"/>
      <c r="F16" s="313"/>
      <c r="G16" s="314"/>
      <c r="H16" s="61"/>
      <c r="I16" s="61"/>
      <c r="J16" s="315">
        <f>+K15+J15</f>
        <v>80609.5</v>
      </c>
      <c r="K16" s="312"/>
    </row>
    <row r="19" spans="1:11" x14ac:dyDescent="0.25">
      <c r="A19" s="316" t="s">
        <v>37</v>
      </c>
      <c r="B19" s="317"/>
      <c r="C19" s="317"/>
      <c r="D19" s="13"/>
      <c r="E19" s="13"/>
      <c r="F19" s="13"/>
      <c r="G19" s="13"/>
      <c r="H19" s="47"/>
      <c r="I19" s="47"/>
      <c r="J19" s="48"/>
      <c r="K19" s="49"/>
    </row>
    <row r="20" spans="1:11" ht="15.75" thickBot="1" x14ac:dyDescent="0.3">
      <c r="A20" s="36"/>
      <c r="B20" s="56"/>
      <c r="C20" s="56"/>
      <c r="D20" s="13"/>
      <c r="E20" s="13"/>
      <c r="F20" s="13"/>
      <c r="G20" s="13"/>
      <c r="H20" s="47"/>
      <c r="I20" s="47"/>
      <c r="J20" s="48"/>
      <c r="K20" s="49"/>
    </row>
    <row r="21" spans="1:11" ht="15.75" thickBot="1" x14ac:dyDescent="0.3">
      <c r="A21" s="291" t="s">
        <v>0</v>
      </c>
      <c r="B21" s="305" t="s">
        <v>38</v>
      </c>
      <c r="C21" s="306"/>
      <c r="D21" s="307" t="s">
        <v>2</v>
      </c>
      <c r="E21" s="307" t="s">
        <v>21</v>
      </c>
      <c r="F21" s="307" t="s">
        <v>50</v>
      </c>
      <c r="G21" s="291" t="s">
        <v>3</v>
      </c>
      <c r="H21" s="294" t="s">
        <v>7</v>
      </c>
      <c r="I21" s="295"/>
      <c r="J21" s="296" t="s">
        <v>25</v>
      </c>
      <c r="K21" s="296" t="s">
        <v>26</v>
      </c>
    </row>
    <row r="22" spans="1:11" x14ac:dyDescent="0.25">
      <c r="A22" s="304"/>
      <c r="B22" s="291" t="s">
        <v>39</v>
      </c>
      <c r="C22" s="291" t="s">
        <v>5</v>
      </c>
      <c r="D22" s="308"/>
      <c r="E22" s="308"/>
      <c r="F22" s="308"/>
      <c r="G22" s="292"/>
      <c r="H22" s="302" t="s">
        <v>6</v>
      </c>
      <c r="I22" s="302" t="s">
        <v>17</v>
      </c>
      <c r="J22" s="297"/>
      <c r="K22" s="299"/>
    </row>
    <row r="23" spans="1:11" ht="15.75" thickBot="1" x14ac:dyDescent="0.3">
      <c r="A23" s="301"/>
      <c r="B23" s="301"/>
      <c r="C23" s="301"/>
      <c r="D23" s="309"/>
      <c r="E23" s="309"/>
      <c r="F23" s="309"/>
      <c r="G23" s="293"/>
      <c r="H23" s="300"/>
      <c r="I23" s="303"/>
      <c r="J23" s="298"/>
      <c r="K23" s="300"/>
    </row>
    <row r="24" spans="1:11" ht="29.25" thickBot="1" x14ac:dyDescent="0.3">
      <c r="A24" s="63">
        <v>1</v>
      </c>
      <c r="B24" s="63" t="s">
        <v>40</v>
      </c>
      <c r="C24" s="63" t="s">
        <v>41</v>
      </c>
      <c r="D24" s="63" t="s">
        <v>40</v>
      </c>
      <c r="E24" s="64" t="s">
        <v>65</v>
      </c>
      <c r="F24" s="63">
        <v>2</v>
      </c>
      <c r="G24" s="63" t="s">
        <v>42</v>
      </c>
      <c r="H24" s="63">
        <v>35</v>
      </c>
      <c r="I24" s="63">
        <v>0</v>
      </c>
      <c r="J24" s="82">
        <v>9315</v>
      </c>
      <c r="K24" s="82">
        <v>0</v>
      </c>
    </row>
    <row r="25" spans="1:11" ht="29.25" thickBot="1" x14ac:dyDescent="0.3">
      <c r="A25" s="63">
        <v>1</v>
      </c>
      <c r="B25" s="63" t="s">
        <v>40</v>
      </c>
      <c r="C25" s="63" t="s">
        <v>41</v>
      </c>
      <c r="D25" s="63" t="s">
        <v>40</v>
      </c>
      <c r="E25" s="64" t="s">
        <v>66</v>
      </c>
      <c r="F25" s="63">
        <v>2</v>
      </c>
      <c r="G25" s="63" t="s">
        <v>42</v>
      </c>
      <c r="H25" s="63">
        <v>44</v>
      </c>
      <c r="I25" s="63">
        <v>0</v>
      </c>
      <c r="J25" s="82">
        <v>9315</v>
      </c>
      <c r="K25" s="82">
        <v>0</v>
      </c>
    </row>
    <row r="26" spans="1:11" ht="15.75" customHeight="1" thickBot="1" x14ac:dyDescent="0.3">
      <c r="A26" s="70">
        <f>SUM(A24:A25)</f>
        <v>2</v>
      </c>
      <c r="B26" s="286" t="s">
        <v>12</v>
      </c>
      <c r="C26" s="287"/>
      <c r="D26" s="287"/>
      <c r="E26" s="288"/>
      <c r="F26" s="37">
        <f>+F25+F24</f>
        <v>4</v>
      </c>
      <c r="G26" s="38"/>
      <c r="H26" s="37">
        <f>+H24+H25</f>
        <v>79</v>
      </c>
      <c r="I26" s="37">
        <f>+I25+I24+I23</f>
        <v>0</v>
      </c>
      <c r="J26" s="83">
        <f>+J25+J24+J23</f>
        <v>18630</v>
      </c>
      <c r="K26" s="83">
        <f>+K25+K24+K23</f>
        <v>0</v>
      </c>
    </row>
    <row r="27" spans="1:11" ht="15.75" thickBot="1" x14ac:dyDescent="0.3">
      <c r="A27" s="282" t="s">
        <v>11</v>
      </c>
      <c r="B27" s="283"/>
      <c r="C27" s="283"/>
      <c r="D27" s="283"/>
      <c r="E27" s="283"/>
      <c r="F27" s="283"/>
      <c r="G27" s="283"/>
      <c r="H27" s="57"/>
      <c r="I27" s="45"/>
      <c r="J27" s="58">
        <f>+J26</f>
        <v>18630</v>
      </c>
      <c r="K27" s="58">
        <f>+K26*1.1</f>
        <v>0</v>
      </c>
    </row>
    <row r="28" spans="1:11" ht="15.75" thickBot="1" x14ac:dyDescent="0.3">
      <c r="A28" s="284" t="s">
        <v>75</v>
      </c>
      <c r="B28" s="285"/>
      <c r="C28" s="285"/>
      <c r="D28" s="285"/>
      <c r="E28" s="285"/>
      <c r="F28" s="285"/>
      <c r="G28" s="285"/>
      <c r="H28" s="46"/>
      <c r="I28" s="46"/>
      <c r="J28" s="289">
        <f>+K27+J27</f>
        <v>18630</v>
      </c>
      <c r="K28" s="283"/>
    </row>
    <row r="29" spans="1:11" x14ac:dyDescent="0.25">
      <c r="A29" s="25"/>
      <c r="B29" s="65"/>
      <c r="C29" s="65"/>
      <c r="D29" s="65"/>
      <c r="E29" s="65"/>
      <c r="F29" s="65"/>
      <c r="G29" s="65"/>
      <c r="H29" s="47"/>
      <c r="I29" s="47"/>
      <c r="J29" s="48"/>
      <c r="K29" s="49"/>
    </row>
    <row r="30" spans="1:11" x14ac:dyDescent="0.25">
      <c r="A30" s="25"/>
      <c r="B30" s="65"/>
      <c r="C30" s="65"/>
      <c r="D30" s="65"/>
      <c r="E30" s="65"/>
      <c r="F30" s="65"/>
      <c r="G30" s="65"/>
      <c r="H30" s="47"/>
      <c r="I30" s="47"/>
      <c r="J30" s="48"/>
      <c r="K30" s="49"/>
    </row>
    <row r="31" spans="1:11" x14ac:dyDescent="0.25">
      <c r="A31" s="12"/>
      <c r="B31" s="13"/>
      <c r="C31" s="13"/>
      <c r="D31" s="13"/>
      <c r="E31" s="13"/>
      <c r="F31" s="13"/>
      <c r="G31" s="13"/>
      <c r="H31" s="50"/>
      <c r="I31" s="51"/>
      <c r="J31" s="52"/>
      <c r="K31" s="53"/>
    </row>
    <row r="32" spans="1:11" x14ac:dyDescent="0.25">
      <c r="B32" s="11"/>
      <c r="D32" s="290" t="s">
        <v>43</v>
      </c>
      <c r="E32" s="290"/>
      <c r="F32" s="290"/>
      <c r="G32" s="290"/>
      <c r="H32" s="290"/>
      <c r="I32" s="54"/>
    </row>
    <row r="33" spans="1:10" x14ac:dyDescent="0.25">
      <c r="B33" s="11"/>
      <c r="D33" s="34"/>
      <c r="E33" s="34"/>
      <c r="F33" s="34"/>
      <c r="G33" s="34"/>
      <c r="H33" s="34"/>
      <c r="I33" s="54"/>
    </row>
    <row r="34" spans="1:10" x14ac:dyDescent="0.25">
      <c r="A34" s="16" t="s">
        <v>15</v>
      </c>
      <c r="B34" s="16"/>
      <c r="C34" s="33">
        <v>3</v>
      </c>
      <c r="D34" s="280" t="s">
        <v>64</v>
      </c>
      <c r="E34" s="280"/>
      <c r="F34" s="280"/>
      <c r="G34" s="8">
        <f>+J15+J27</f>
        <v>61839.5</v>
      </c>
      <c r="H34" s="54"/>
      <c r="I34" s="54"/>
      <c r="J34" t="s">
        <v>14</v>
      </c>
    </row>
    <row r="35" spans="1:10" x14ac:dyDescent="0.25">
      <c r="A35" s="16" t="s">
        <v>8</v>
      </c>
      <c r="B35" s="16"/>
      <c r="C35" s="33">
        <v>0</v>
      </c>
      <c r="D35" s="280" t="s">
        <v>44</v>
      </c>
      <c r="E35" s="280"/>
      <c r="F35" s="280"/>
      <c r="G35" s="8">
        <f>+K15+K27</f>
        <v>37400</v>
      </c>
      <c r="H35" s="54"/>
      <c r="I35" s="54"/>
    </row>
    <row r="36" spans="1:10" x14ac:dyDescent="0.25">
      <c r="A36" s="9" t="s">
        <v>45</v>
      </c>
      <c r="B36" s="7"/>
      <c r="C36" s="39">
        <v>2</v>
      </c>
      <c r="G36" s="7"/>
      <c r="H36" s="54"/>
      <c r="I36" s="54"/>
    </row>
    <row r="37" spans="1:10" x14ac:dyDescent="0.25">
      <c r="A37" s="9" t="s">
        <v>19</v>
      </c>
      <c r="B37" s="7"/>
      <c r="C37" s="39">
        <v>0</v>
      </c>
      <c r="G37" s="7"/>
      <c r="H37" s="54"/>
      <c r="I37" s="54"/>
    </row>
    <row r="38" spans="1:10" x14ac:dyDescent="0.25">
      <c r="A38" s="9" t="s">
        <v>46</v>
      </c>
      <c r="B38" s="7"/>
      <c r="C38" s="39">
        <f>+F14+F26</f>
        <v>58</v>
      </c>
      <c r="F38" s="31"/>
      <c r="G38" s="7"/>
      <c r="H38" s="54"/>
      <c r="I38" s="54"/>
    </row>
    <row r="39" spans="1:10" x14ac:dyDescent="0.25">
      <c r="A39" s="9" t="s">
        <v>9</v>
      </c>
      <c r="B39" s="9"/>
      <c r="C39" s="55">
        <f>+H14+H26</f>
        <v>90</v>
      </c>
      <c r="E39" s="281" t="s">
        <v>47</v>
      </c>
      <c r="F39" s="281"/>
      <c r="G39" s="17">
        <f>+G35+G34</f>
        <v>99239.5</v>
      </c>
      <c r="H39" s="54"/>
      <c r="I39" s="54"/>
    </row>
    <row r="40" spans="1:10" ht="15.75" thickBot="1" x14ac:dyDescent="0.3">
      <c r="A40" s="9" t="s">
        <v>10</v>
      </c>
      <c r="B40" s="9"/>
      <c r="C40" s="55">
        <f>+I14+I26</f>
        <v>133</v>
      </c>
      <c r="H40" s="54"/>
      <c r="I40" s="54"/>
    </row>
    <row r="41" spans="1:10" x14ac:dyDescent="0.25">
      <c r="B41" s="18" t="s">
        <v>20</v>
      </c>
      <c r="C41" s="62">
        <f>+C40+C39</f>
        <v>223</v>
      </c>
      <c r="H41" s="54"/>
      <c r="I41" s="54"/>
    </row>
    <row r="44" spans="1:10" x14ac:dyDescent="0.25">
      <c r="C44" s="72" t="s">
        <v>63</v>
      </c>
      <c r="D44" s="71"/>
    </row>
    <row r="46" spans="1:10" x14ac:dyDescent="0.25">
      <c r="B46" s="16" t="s">
        <v>15</v>
      </c>
      <c r="C46" s="15">
        <v>3</v>
      </c>
      <c r="D46" s="9" t="s">
        <v>22</v>
      </c>
      <c r="E46" s="7">
        <v>90</v>
      </c>
    </row>
    <row r="47" spans="1:10" x14ac:dyDescent="0.25">
      <c r="B47" s="16" t="s">
        <v>8</v>
      </c>
      <c r="C47" s="15">
        <v>0</v>
      </c>
      <c r="D47" s="9" t="s">
        <v>61</v>
      </c>
      <c r="E47" s="7">
        <v>133</v>
      </c>
    </row>
    <row r="48" spans="1:10" x14ac:dyDescent="0.25">
      <c r="B48" s="9" t="s">
        <v>45</v>
      </c>
      <c r="C48" s="15">
        <v>2</v>
      </c>
      <c r="D48" s="9" t="s">
        <v>62</v>
      </c>
      <c r="E48" s="7">
        <f>+E47+E46</f>
        <v>223</v>
      </c>
    </row>
    <row r="49" spans="5:5" x14ac:dyDescent="0.25">
      <c r="E49" s="7"/>
    </row>
  </sheetData>
  <mergeCells count="44">
    <mergeCell ref="A1:I1"/>
    <mergeCell ref="A2:I2"/>
    <mergeCell ref="A4:I4"/>
    <mergeCell ref="A3:I3"/>
    <mergeCell ref="A6:K6"/>
    <mergeCell ref="A8:A10"/>
    <mergeCell ref="B8:C8"/>
    <mergeCell ref="D8:D10"/>
    <mergeCell ref="E8:E10"/>
    <mergeCell ref="F8:F10"/>
    <mergeCell ref="G8:G10"/>
    <mergeCell ref="H8:I8"/>
    <mergeCell ref="J8:J10"/>
    <mergeCell ref="K8:K10"/>
    <mergeCell ref="B9:B10"/>
    <mergeCell ref="C9:C10"/>
    <mergeCell ref="H9:H10"/>
    <mergeCell ref="I9:I10"/>
    <mergeCell ref="A15:G15"/>
    <mergeCell ref="A16:G16"/>
    <mergeCell ref="J16:K16"/>
    <mergeCell ref="A19:C19"/>
    <mergeCell ref="B14:E14"/>
    <mergeCell ref="A21:A23"/>
    <mergeCell ref="B21:C21"/>
    <mergeCell ref="D21:D23"/>
    <mergeCell ref="E21:E23"/>
    <mergeCell ref="F21:F23"/>
    <mergeCell ref="B26:E26"/>
    <mergeCell ref="J28:K28"/>
    <mergeCell ref="D32:H32"/>
    <mergeCell ref="G21:G23"/>
    <mergeCell ref="H21:I21"/>
    <mergeCell ref="J21:J23"/>
    <mergeCell ref="K21:K23"/>
    <mergeCell ref="B22:B23"/>
    <mergeCell ref="C22:C23"/>
    <mergeCell ref="H22:H23"/>
    <mergeCell ref="I22:I23"/>
    <mergeCell ref="D34:F34"/>
    <mergeCell ref="D35:F35"/>
    <mergeCell ref="E39:F39"/>
    <mergeCell ref="A27:G27"/>
    <mergeCell ref="A28:G28"/>
  </mergeCells>
  <pageMargins left="0.51181102362204722" right="0.23622047244094491" top="0.43307086614173229" bottom="0.35433070866141736" header="0.31496062992125984" footer="0.31496062992125984"/>
  <pageSetup scale="80" orientation="landscape" r:id="rId1"/>
  <headerFooter>
    <oddFooter>&amp;C1.Carmen 2018/Ejecución Capacitaciones/Ejecución Capacitación por mes</oddFooter>
  </headerFooter>
  <rowBreaks count="1" manualBreakCount="1">
    <brk id="30" max="10"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81"/>
  <sheetViews>
    <sheetView tabSelected="1" topLeftCell="A46" workbookViewId="0">
      <selection activeCell="D19" sqref="D19"/>
    </sheetView>
  </sheetViews>
  <sheetFormatPr baseColWidth="10" defaultRowHeight="15" x14ac:dyDescent="0.25"/>
  <cols>
    <col min="1" max="1" width="5.140625" customWidth="1"/>
    <col min="2" max="2" width="21.28515625" customWidth="1"/>
    <col min="3" max="3" width="30.5703125" customWidth="1"/>
    <col min="4" max="4" width="16.7109375" customWidth="1"/>
    <col min="5" max="5" width="13.42578125" customWidth="1"/>
    <col min="6" max="6" width="11" customWidth="1"/>
    <col min="7" max="7" width="12.140625" customWidth="1"/>
    <col min="8" max="8" width="10.42578125" customWidth="1"/>
    <col min="10" max="10" width="12" bestFit="1" customWidth="1"/>
    <col min="11" max="11" width="13.7109375" customWidth="1"/>
  </cols>
  <sheetData>
    <row r="1" spans="1:11" ht="15" customHeight="1" x14ac:dyDescent="0.25">
      <c r="A1" s="401" t="s">
        <v>13</v>
      </c>
      <c r="B1" s="401"/>
      <c r="C1" s="401"/>
      <c r="D1" s="401"/>
      <c r="E1" s="401"/>
      <c r="F1" s="401"/>
      <c r="G1" s="401"/>
      <c r="H1" s="401"/>
      <c r="I1" s="401"/>
    </row>
    <row r="2" spans="1:11" ht="15" customHeight="1" x14ac:dyDescent="0.25">
      <c r="A2" s="401" t="s">
        <v>16</v>
      </c>
      <c r="B2" s="401"/>
      <c r="C2" s="401"/>
      <c r="D2" s="401"/>
      <c r="E2" s="401"/>
      <c r="F2" s="401"/>
      <c r="G2" s="401"/>
      <c r="H2" s="401"/>
      <c r="I2" s="401"/>
    </row>
    <row r="3" spans="1:11" x14ac:dyDescent="0.25">
      <c r="A3" s="27"/>
      <c r="B3" s="27"/>
      <c r="C3" s="27"/>
      <c r="D3" s="27"/>
      <c r="E3" s="27"/>
      <c r="F3" s="27"/>
      <c r="G3" s="27"/>
      <c r="H3" s="27"/>
      <c r="I3" s="27"/>
    </row>
    <row r="4" spans="1:11" ht="15" customHeight="1" x14ac:dyDescent="0.25">
      <c r="A4" s="323" t="s">
        <v>58</v>
      </c>
      <c r="B4" s="323"/>
      <c r="C4" s="323"/>
      <c r="D4" s="323"/>
      <c r="E4" s="323"/>
      <c r="F4" s="323"/>
      <c r="G4" s="323"/>
      <c r="H4" s="323"/>
      <c r="I4" s="323"/>
    </row>
    <row r="5" spans="1:11" x14ac:dyDescent="0.25">
      <c r="A5" s="385"/>
      <c r="B5" s="385"/>
      <c r="C5" s="385"/>
      <c r="D5" s="385"/>
      <c r="E5" s="385"/>
      <c r="F5" s="385"/>
      <c r="G5" s="385"/>
      <c r="H5" s="385"/>
      <c r="I5" s="385"/>
    </row>
    <row r="6" spans="1:11" x14ac:dyDescent="0.25">
      <c r="A6" s="7"/>
      <c r="B6" s="7"/>
      <c r="C6" s="7"/>
      <c r="D6" s="7"/>
      <c r="E6" s="7"/>
      <c r="F6" s="7"/>
      <c r="G6" s="7"/>
      <c r="H6" s="7"/>
      <c r="I6" s="26"/>
    </row>
    <row r="7" spans="1:11" x14ac:dyDescent="0.25">
      <c r="A7" s="7"/>
      <c r="B7" s="7"/>
      <c r="C7" s="7"/>
      <c r="D7" s="7"/>
      <c r="E7" s="7"/>
      <c r="F7" s="7"/>
      <c r="G7" s="7"/>
      <c r="H7" s="7"/>
      <c r="I7" s="26"/>
    </row>
    <row r="8" spans="1:11" ht="15" customHeight="1" x14ac:dyDescent="0.25">
      <c r="A8" s="365" t="s">
        <v>81</v>
      </c>
      <c r="B8" s="365"/>
      <c r="C8" s="365"/>
      <c r="D8" s="365"/>
      <c r="E8" s="7"/>
      <c r="F8" s="7"/>
      <c r="G8" s="7"/>
      <c r="H8" s="7"/>
    </row>
    <row r="9" spans="1:11" ht="15" customHeight="1" thickBot="1" x14ac:dyDescent="0.3">
      <c r="A9" s="279"/>
      <c r="B9" s="279"/>
      <c r="C9" s="279"/>
      <c r="D9" s="279"/>
      <c r="E9" s="7"/>
      <c r="F9" s="7"/>
      <c r="G9" s="7"/>
      <c r="H9" s="7"/>
    </row>
    <row r="10" spans="1:11" ht="15.75" customHeight="1" thickBot="1" x14ac:dyDescent="0.3">
      <c r="A10" s="349" t="s">
        <v>0</v>
      </c>
      <c r="B10" s="349" t="s">
        <v>4</v>
      </c>
      <c r="C10" s="341" t="s">
        <v>5</v>
      </c>
      <c r="D10" s="349" t="s">
        <v>2</v>
      </c>
      <c r="E10" s="349" t="s">
        <v>21</v>
      </c>
      <c r="F10" s="349" t="s">
        <v>50</v>
      </c>
      <c r="G10" s="349" t="s">
        <v>3</v>
      </c>
      <c r="H10" s="340" t="s">
        <v>7</v>
      </c>
      <c r="I10" s="341"/>
      <c r="J10" s="358" t="s">
        <v>25</v>
      </c>
      <c r="K10" s="358" t="s">
        <v>204</v>
      </c>
    </row>
    <row r="11" spans="1:11" x14ac:dyDescent="0.25">
      <c r="A11" s="367"/>
      <c r="B11" s="356"/>
      <c r="C11" s="369" t="s">
        <v>5</v>
      </c>
      <c r="D11" s="356"/>
      <c r="E11" s="356"/>
      <c r="F11" s="356"/>
      <c r="G11" s="350"/>
      <c r="H11" s="358" t="s">
        <v>6</v>
      </c>
      <c r="I11" s="358" t="s">
        <v>17</v>
      </c>
      <c r="J11" s="359"/>
      <c r="K11" s="361"/>
    </row>
    <row r="12" spans="1:11" ht="15.75" thickBot="1" x14ac:dyDescent="0.3">
      <c r="A12" s="368"/>
      <c r="B12" s="357"/>
      <c r="C12" s="370"/>
      <c r="D12" s="357"/>
      <c r="E12" s="357"/>
      <c r="F12" s="357"/>
      <c r="G12" s="351"/>
      <c r="H12" s="362"/>
      <c r="I12" s="363"/>
      <c r="J12" s="360"/>
      <c r="K12" s="362"/>
    </row>
    <row r="13" spans="1:11" ht="43.5" thickBot="1" x14ac:dyDescent="0.3">
      <c r="A13" s="132">
        <v>1</v>
      </c>
      <c r="B13" s="276" t="s">
        <v>225</v>
      </c>
      <c r="C13" s="132" t="s">
        <v>205</v>
      </c>
      <c r="D13" s="132" t="s">
        <v>84</v>
      </c>
      <c r="E13" s="181" t="s">
        <v>206</v>
      </c>
      <c r="F13" s="132">
        <v>8</v>
      </c>
      <c r="G13" s="261" t="s">
        <v>207</v>
      </c>
      <c r="H13" s="132">
        <v>5</v>
      </c>
      <c r="I13" s="132">
        <v>30</v>
      </c>
      <c r="J13" s="92">
        <v>25000</v>
      </c>
      <c r="K13" s="92">
        <v>15600</v>
      </c>
    </row>
    <row r="14" spans="1:11" ht="43.5" thickBot="1" x14ac:dyDescent="0.3">
      <c r="A14" s="132">
        <v>1</v>
      </c>
      <c r="B14" s="276" t="s">
        <v>225</v>
      </c>
      <c r="C14" s="132" t="s">
        <v>205</v>
      </c>
      <c r="D14" s="132" t="s">
        <v>84</v>
      </c>
      <c r="E14" s="181" t="s">
        <v>209</v>
      </c>
      <c r="F14" s="132">
        <v>8</v>
      </c>
      <c r="G14" s="261" t="s">
        <v>208</v>
      </c>
      <c r="H14" s="132">
        <v>5</v>
      </c>
      <c r="I14" s="132">
        <v>30</v>
      </c>
      <c r="J14" s="92">
        <v>25000</v>
      </c>
      <c r="K14" s="92">
        <v>15600</v>
      </c>
    </row>
    <row r="15" spans="1:11" ht="15.75" thickBot="1" x14ac:dyDescent="0.3">
      <c r="A15" s="138">
        <f>A14+A13</f>
        <v>2</v>
      </c>
      <c r="B15" s="352" t="s">
        <v>96</v>
      </c>
      <c r="C15" s="353"/>
      <c r="D15" s="353"/>
      <c r="E15" s="354"/>
      <c r="F15" s="264">
        <f>F14+F13</f>
        <v>16</v>
      </c>
      <c r="G15" s="263"/>
      <c r="H15" s="264">
        <f>+H13+H14</f>
        <v>10</v>
      </c>
      <c r="I15" s="264">
        <f t="shared" ref="I15:J15" si="0">I14+I13</f>
        <v>60</v>
      </c>
      <c r="J15" s="403">
        <f t="shared" si="0"/>
        <v>50000</v>
      </c>
      <c r="K15" s="403">
        <f>K14+K13</f>
        <v>31200</v>
      </c>
    </row>
    <row r="16" spans="1:11" ht="15.75" thickBot="1" x14ac:dyDescent="0.3">
      <c r="A16" s="390" t="s">
        <v>11</v>
      </c>
      <c r="B16" s="391"/>
      <c r="C16" s="391"/>
      <c r="D16" s="391"/>
      <c r="E16" s="391"/>
      <c r="F16" s="391"/>
      <c r="G16" s="392"/>
      <c r="H16" s="139"/>
      <c r="I16" s="139"/>
      <c r="J16" s="278" t="s">
        <v>14</v>
      </c>
      <c r="K16" s="231">
        <f>+K15*1.1</f>
        <v>34320</v>
      </c>
    </row>
    <row r="17" spans="1:11" ht="15.75" thickBot="1" x14ac:dyDescent="0.3">
      <c r="A17" s="352" t="s">
        <v>75</v>
      </c>
      <c r="B17" s="393"/>
      <c r="C17" s="393"/>
      <c r="D17" s="393"/>
      <c r="E17" s="393"/>
      <c r="F17" s="393"/>
      <c r="G17" s="394"/>
      <c r="H17" s="232"/>
      <c r="I17" s="232"/>
      <c r="J17" s="395">
        <f>+K16+J15</f>
        <v>84320</v>
      </c>
      <c r="K17" s="392"/>
    </row>
    <row r="20" spans="1:11" x14ac:dyDescent="0.25">
      <c r="A20" s="365" t="s">
        <v>143</v>
      </c>
      <c r="B20" s="365"/>
      <c r="C20" s="365"/>
      <c r="D20" s="365"/>
      <c r="E20" s="121"/>
      <c r="F20" s="121"/>
      <c r="G20" s="121"/>
      <c r="H20" s="122"/>
      <c r="I20" s="122"/>
      <c r="J20" s="123"/>
      <c r="K20" s="124"/>
    </row>
    <row r="21" spans="1:11" ht="15.75" thickBot="1" x14ac:dyDescent="0.3">
      <c r="A21" s="279"/>
      <c r="B21" s="279"/>
      <c r="C21" s="279"/>
      <c r="D21" s="279"/>
      <c r="E21" s="121"/>
      <c r="F21" s="121"/>
      <c r="G21" s="121"/>
      <c r="H21" s="122"/>
      <c r="I21" s="122"/>
      <c r="J21" s="123"/>
      <c r="K21" s="124"/>
    </row>
    <row r="22" spans="1:11" ht="15.75" thickBot="1" x14ac:dyDescent="0.3">
      <c r="A22" s="349" t="s">
        <v>0</v>
      </c>
      <c r="B22" s="349" t="s">
        <v>4</v>
      </c>
      <c r="C22" s="341" t="s">
        <v>5</v>
      </c>
      <c r="D22" s="349" t="s">
        <v>2</v>
      </c>
      <c r="E22" s="349" t="s">
        <v>21</v>
      </c>
      <c r="F22" s="349" t="s">
        <v>50</v>
      </c>
      <c r="G22" s="349" t="s">
        <v>3</v>
      </c>
      <c r="H22" s="340" t="s">
        <v>7</v>
      </c>
      <c r="I22" s="341"/>
      <c r="J22" s="358" t="s">
        <v>25</v>
      </c>
      <c r="K22" s="358" t="s">
        <v>26</v>
      </c>
    </row>
    <row r="23" spans="1:11" x14ac:dyDescent="0.25">
      <c r="A23" s="367"/>
      <c r="B23" s="356" t="s">
        <v>4</v>
      </c>
      <c r="C23" s="369" t="s">
        <v>5</v>
      </c>
      <c r="D23" s="356"/>
      <c r="E23" s="356"/>
      <c r="F23" s="356"/>
      <c r="G23" s="350"/>
      <c r="H23" s="358" t="s">
        <v>6</v>
      </c>
      <c r="I23" s="358" t="s">
        <v>17</v>
      </c>
      <c r="J23" s="359"/>
      <c r="K23" s="361"/>
    </row>
    <row r="24" spans="1:11" ht="15.75" thickBot="1" x14ac:dyDescent="0.3">
      <c r="A24" s="368"/>
      <c r="B24" s="357"/>
      <c r="C24" s="370"/>
      <c r="D24" s="357"/>
      <c r="E24" s="357"/>
      <c r="F24" s="357"/>
      <c r="G24" s="351"/>
      <c r="H24" s="362"/>
      <c r="I24" s="363"/>
      <c r="J24" s="360"/>
      <c r="K24" s="362"/>
    </row>
    <row r="25" spans="1:11" ht="46.5" customHeight="1" thickBot="1" x14ac:dyDescent="0.3">
      <c r="A25" s="132">
        <v>1</v>
      </c>
      <c r="B25" s="132" t="s">
        <v>70</v>
      </c>
      <c r="C25" s="132" t="s">
        <v>210</v>
      </c>
      <c r="D25" s="132" t="s">
        <v>70</v>
      </c>
      <c r="E25" s="263" t="s">
        <v>221</v>
      </c>
      <c r="F25" s="132">
        <v>32</v>
      </c>
      <c r="G25" s="132" t="s">
        <v>211</v>
      </c>
      <c r="H25" s="132">
        <v>30</v>
      </c>
      <c r="I25" s="132">
        <v>0</v>
      </c>
      <c r="J25" s="156">
        <v>33000</v>
      </c>
      <c r="K25" s="156">
        <v>48800</v>
      </c>
    </row>
    <row r="26" spans="1:11" ht="15.75" thickBot="1" x14ac:dyDescent="0.3">
      <c r="A26" s="138">
        <f>SUM(A25:A25)</f>
        <v>1</v>
      </c>
      <c r="B26" s="352" t="s">
        <v>96</v>
      </c>
      <c r="C26" s="353"/>
      <c r="D26" s="353"/>
      <c r="E26" s="354"/>
      <c r="F26" s="264">
        <f>SUM(F25:F25)</f>
        <v>32</v>
      </c>
      <c r="G26" s="263"/>
      <c r="H26" s="264">
        <f>SUM(H25:H25)</f>
        <v>30</v>
      </c>
      <c r="I26" s="264">
        <f>+I25</f>
        <v>0</v>
      </c>
      <c r="J26" s="116">
        <f>SUM(J25:J25)</f>
        <v>33000</v>
      </c>
      <c r="K26" s="116">
        <f>SUM(K25:K25)</f>
        <v>48800</v>
      </c>
    </row>
    <row r="27" spans="1:11" ht="15.75" thickBot="1" x14ac:dyDescent="0.3">
      <c r="A27" s="345" t="s">
        <v>11</v>
      </c>
      <c r="B27" s="346"/>
      <c r="C27" s="346"/>
      <c r="D27" s="346"/>
      <c r="E27" s="346"/>
      <c r="F27" s="346"/>
      <c r="G27" s="346"/>
      <c r="H27" s="139"/>
      <c r="I27" s="140"/>
      <c r="J27" s="265" t="s">
        <v>14</v>
      </c>
      <c r="K27" s="265">
        <f>+K26*1.1</f>
        <v>53680.000000000007</v>
      </c>
    </row>
    <row r="28" spans="1:11" ht="15.75" thickBot="1" x14ac:dyDescent="0.3">
      <c r="A28" s="347" t="s">
        <v>75</v>
      </c>
      <c r="B28" s="348"/>
      <c r="C28" s="348"/>
      <c r="D28" s="348"/>
      <c r="E28" s="348"/>
      <c r="F28" s="348"/>
      <c r="G28" s="348"/>
      <c r="H28" s="141"/>
      <c r="I28" s="141"/>
      <c r="J28" s="364">
        <f>+K27+J26</f>
        <v>86680</v>
      </c>
      <c r="K28" s="346"/>
    </row>
    <row r="31" spans="1:11" ht="15" customHeight="1" thickBot="1" x14ac:dyDescent="0.3">
      <c r="A31" s="365" t="s">
        <v>112</v>
      </c>
      <c r="B31" s="365"/>
      <c r="C31" s="365"/>
      <c r="D31" s="365"/>
    </row>
    <row r="32" spans="1:11" ht="15.75" customHeight="1" thickBot="1" x14ac:dyDescent="0.3">
      <c r="A32" s="349" t="s">
        <v>0</v>
      </c>
      <c r="B32" s="349" t="s">
        <v>4</v>
      </c>
      <c r="C32" s="341" t="s">
        <v>5</v>
      </c>
      <c r="D32" s="349" t="s">
        <v>2</v>
      </c>
      <c r="E32" s="349" t="s">
        <v>21</v>
      </c>
      <c r="F32" s="349" t="s">
        <v>50</v>
      </c>
      <c r="G32" s="349" t="s">
        <v>3</v>
      </c>
      <c r="H32" s="340" t="s">
        <v>7</v>
      </c>
      <c r="I32" s="341"/>
      <c r="J32" s="358" t="s">
        <v>25</v>
      </c>
      <c r="K32" s="358" t="s">
        <v>26</v>
      </c>
    </row>
    <row r="33" spans="1:11" ht="15" customHeight="1" x14ac:dyDescent="0.25">
      <c r="A33" s="367"/>
      <c r="B33" s="356" t="s">
        <v>4</v>
      </c>
      <c r="C33" s="369" t="s">
        <v>5</v>
      </c>
      <c r="D33" s="356"/>
      <c r="E33" s="356"/>
      <c r="F33" s="356"/>
      <c r="G33" s="350"/>
      <c r="H33" s="358" t="s">
        <v>6</v>
      </c>
      <c r="I33" s="358" t="s">
        <v>17</v>
      </c>
      <c r="J33" s="359"/>
      <c r="K33" s="361"/>
    </row>
    <row r="34" spans="1:11" ht="15.75" thickBot="1" x14ac:dyDescent="0.3">
      <c r="A34" s="368"/>
      <c r="B34" s="357"/>
      <c r="C34" s="370"/>
      <c r="D34" s="357"/>
      <c r="E34" s="357"/>
      <c r="F34" s="357"/>
      <c r="G34" s="351"/>
      <c r="H34" s="362"/>
      <c r="I34" s="363"/>
      <c r="J34" s="360"/>
      <c r="K34" s="362"/>
    </row>
    <row r="35" spans="1:11" ht="48" customHeight="1" thickBot="1" x14ac:dyDescent="0.3">
      <c r="A35" s="132">
        <v>1</v>
      </c>
      <c r="B35" s="263" t="s">
        <v>222</v>
      </c>
      <c r="C35" s="264" t="s">
        <v>212</v>
      </c>
      <c r="D35" s="92" t="s">
        <v>134</v>
      </c>
      <c r="E35" s="132" t="s">
        <v>213</v>
      </c>
      <c r="F35" s="132">
        <v>34</v>
      </c>
      <c r="G35" s="92" t="s">
        <v>214</v>
      </c>
      <c r="H35" s="132">
        <v>9</v>
      </c>
      <c r="I35" s="132">
        <v>25</v>
      </c>
      <c r="J35" s="92">
        <v>0</v>
      </c>
      <c r="K35" s="92">
        <v>15600</v>
      </c>
    </row>
    <row r="36" spans="1:11" ht="15.75" customHeight="1" thickBot="1" x14ac:dyDescent="0.3">
      <c r="A36" s="138">
        <f>+A35</f>
        <v>1</v>
      </c>
      <c r="B36" s="352" t="s">
        <v>96</v>
      </c>
      <c r="C36" s="353"/>
      <c r="D36" s="353"/>
      <c r="E36" s="354"/>
      <c r="F36" s="264">
        <f>+F35</f>
        <v>34</v>
      </c>
      <c r="G36" s="263"/>
      <c r="H36" s="264">
        <f>+H35</f>
        <v>9</v>
      </c>
      <c r="I36" s="264">
        <f>+I35</f>
        <v>25</v>
      </c>
      <c r="J36" s="116">
        <f>+J35</f>
        <v>0</v>
      </c>
      <c r="K36" s="116">
        <f>SUM(K35:K35)</f>
        <v>15600</v>
      </c>
    </row>
    <row r="37" spans="1:11" ht="15.75" customHeight="1" thickBot="1" x14ac:dyDescent="0.3">
      <c r="A37" s="345" t="s">
        <v>11</v>
      </c>
      <c r="B37" s="346"/>
      <c r="C37" s="346"/>
      <c r="D37" s="346"/>
      <c r="E37" s="346"/>
      <c r="F37" s="346"/>
      <c r="G37" s="346"/>
      <c r="H37" s="139"/>
      <c r="I37" s="140"/>
      <c r="J37" s="265" t="s">
        <v>14</v>
      </c>
      <c r="K37" s="265">
        <f>+K36*1.1</f>
        <v>17160</v>
      </c>
    </row>
    <row r="38" spans="1:11" ht="15.75" customHeight="1" thickBot="1" x14ac:dyDescent="0.3">
      <c r="A38" s="347" t="s">
        <v>75</v>
      </c>
      <c r="B38" s="348"/>
      <c r="C38" s="348"/>
      <c r="D38" s="348"/>
      <c r="E38" s="348"/>
      <c r="F38" s="348"/>
      <c r="G38" s="348"/>
      <c r="H38" s="141"/>
      <c r="I38" s="141"/>
      <c r="J38" s="364">
        <f>+K37+J36</f>
        <v>17160</v>
      </c>
      <c r="K38" s="346"/>
    </row>
    <row r="41" spans="1:11" ht="15.75" thickBot="1" x14ac:dyDescent="0.3">
      <c r="A41" s="334" t="s">
        <v>111</v>
      </c>
      <c r="B41" s="334"/>
      <c r="C41" s="334"/>
      <c r="D41" s="334"/>
      <c r="E41" s="13"/>
      <c r="F41" s="13"/>
      <c r="G41" s="13"/>
      <c r="H41" s="47"/>
      <c r="I41" s="47"/>
      <c r="J41" s="48"/>
      <c r="K41" s="49"/>
    </row>
    <row r="42" spans="1:11" ht="15.75" thickBot="1" x14ac:dyDescent="0.3">
      <c r="A42" s="291" t="s">
        <v>0</v>
      </c>
      <c r="B42" s="291" t="s">
        <v>4</v>
      </c>
      <c r="C42" s="295" t="s">
        <v>5</v>
      </c>
      <c r="D42" s="307" t="s">
        <v>2</v>
      </c>
      <c r="E42" s="307" t="s">
        <v>21</v>
      </c>
      <c r="F42" s="307" t="s">
        <v>50</v>
      </c>
      <c r="G42" s="291" t="s">
        <v>3</v>
      </c>
      <c r="H42" s="294" t="s">
        <v>7</v>
      </c>
      <c r="I42" s="295"/>
      <c r="J42" s="296" t="s">
        <v>25</v>
      </c>
      <c r="K42" s="296" t="s">
        <v>26</v>
      </c>
    </row>
    <row r="43" spans="1:11" x14ac:dyDescent="0.25">
      <c r="A43" s="304"/>
      <c r="B43" s="327" t="s">
        <v>4</v>
      </c>
      <c r="C43" s="329" t="s">
        <v>5</v>
      </c>
      <c r="D43" s="308"/>
      <c r="E43" s="308"/>
      <c r="F43" s="308"/>
      <c r="G43" s="292"/>
      <c r="H43" s="302" t="s">
        <v>6</v>
      </c>
      <c r="I43" s="302" t="s">
        <v>17</v>
      </c>
      <c r="J43" s="297"/>
      <c r="K43" s="299"/>
    </row>
    <row r="44" spans="1:11" ht="15.75" thickBot="1" x14ac:dyDescent="0.3">
      <c r="A44" s="301"/>
      <c r="B44" s="328"/>
      <c r="C44" s="330"/>
      <c r="D44" s="309"/>
      <c r="E44" s="309"/>
      <c r="F44" s="309"/>
      <c r="G44" s="293"/>
      <c r="H44" s="300"/>
      <c r="I44" s="303"/>
      <c r="J44" s="298"/>
      <c r="K44" s="300"/>
    </row>
    <row r="45" spans="1:11" ht="67.5" customHeight="1" thickBot="1" x14ac:dyDescent="0.3">
      <c r="A45" s="63">
        <v>1</v>
      </c>
      <c r="B45" s="274" t="s">
        <v>217</v>
      </c>
      <c r="C45" s="275" t="s">
        <v>218</v>
      </c>
      <c r="D45" s="63" t="s">
        <v>99</v>
      </c>
      <c r="E45" s="64" t="s">
        <v>219</v>
      </c>
      <c r="F45" s="63">
        <v>40</v>
      </c>
      <c r="G45" s="63" t="s">
        <v>220</v>
      </c>
      <c r="H45" s="63">
        <v>29</v>
      </c>
      <c r="I45" s="63">
        <v>0</v>
      </c>
      <c r="J45" s="92">
        <v>0</v>
      </c>
      <c r="K45" s="82">
        <v>0</v>
      </c>
    </row>
    <row r="46" spans="1:11" ht="15.75" thickBot="1" x14ac:dyDescent="0.3">
      <c r="A46" s="70">
        <f>SUM(A45:A45)</f>
        <v>1</v>
      </c>
      <c r="B46" s="286" t="s">
        <v>96</v>
      </c>
      <c r="C46" s="287"/>
      <c r="D46" s="287"/>
      <c r="E46" s="288"/>
      <c r="F46" s="262">
        <f>SUM(F45:F45)</f>
        <v>40</v>
      </c>
      <c r="G46" s="261"/>
      <c r="H46" s="262">
        <f>SUM(H45:H45)</f>
        <v>29</v>
      </c>
      <c r="I46" s="262">
        <f>SUM(I45:I45)</f>
        <v>0</v>
      </c>
      <c r="J46" s="109">
        <f>SUM(J45:J45)</f>
        <v>0</v>
      </c>
      <c r="K46" s="83">
        <f>SUM(K45:K45)</f>
        <v>0</v>
      </c>
    </row>
    <row r="47" spans="1:11" ht="15.75" thickBot="1" x14ac:dyDescent="0.3">
      <c r="A47" s="282" t="s">
        <v>11</v>
      </c>
      <c r="B47" s="283"/>
      <c r="C47" s="283"/>
      <c r="D47" s="283"/>
      <c r="E47" s="283"/>
      <c r="F47" s="283"/>
      <c r="G47" s="283"/>
      <c r="H47" s="57"/>
      <c r="I47" s="45"/>
      <c r="J47" s="260" t="s">
        <v>14</v>
      </c>
      <c r="K47" s="260">
        <f>+K46*1.1</f>
        <v>0</v>
      </c>
    </row>
    <row r="48" spans="1:11" ht="15.75" thickBot="1" x14ac:dyDescent="0.3">
      <c r="A48" s="284" t="s">
        <v>75</v>
      </c>
      <c r="B48" s="285"/>
      <c r="C48" s="285"/>
      <c r="D48" s="285"/>
      <c r="E48" s="285"/>
      <c r="F48" s="285"/>
      <c r="G48" s="285"/>
      <c r="H48" s="46"/>
      <c r="I48" s="46"/>
      <c r="J48" s="289">
        <f>+K47+J46</f>
        <v>0</v>
      </c>
      <c r="K48" s="283"/>
    </row>
    <row r="49" spans="1:11" x14ac:dyDescent="0.25">
      <c r="A49" s="339" t="s">
        <v>14</v>
      </c>
      <c r="B49" s="339"/>
      <c r="C49" s="97"/>
      <c r="D49" s="155"/>
      <c r="E49" s="155"/>
      <c r="F49" s="155"/>
      <c r="G49" s="155"/>
      <c r="H49" s="155"/>
      <c r="I49" s="155"/>
      <c r="J49" s="155"/>
    </row>
    <row r="50" spans="1:11" x14ac:dyDescent="0.25">
      <c r="A50" s="155"/>
      <c r="B50" s="155"/>
      <c r="C50" s="155"/>
      <c r="D50" s="155"/>
      <c r="E50" s="155"/>
      <c r="F50" s="155"/>
      <c r="G50" s="155"/>
      <c r="H50" s="155"/>
      <c r="I50" s="155"/>
      <c r="J50" s="155"/>
    </row>
    <row r="51" spans="1:11" ht="15.75" thickBot="1" x14ac:dyDescent="0.3">
      <c r="A51" s="386" t="s">
        <v>24</v>
      </c>
      <c r="B51" s="386"/>
      <c r="C51" s="386"/>
      <c r="D51" s="386"/>
      <c r="E51" s="386"/>
      <c r="F51" s="386"/>
      <c r="G51" s="386"/>
      <c r="H51" s="386"/>
      <c r="I51" s="386"/>
      <c r="J51" s="386"/>
      <c r="K51" s="386"/>
    </row>
    <row r="52" spans="1:11" ht="15.75" thickBot="1" x14ac:dyDescent="0.3">
      <c r="A52" s="349" t="s">
        <v>0</v>
      </c>
      <c r="B52" s="349" t="s">
        <v>4</v>
      </c>
      <c r="C52" s="341" t="s">
        <v>5</v>
      </c>
      <c r="D52" s="349" t="s">
        <v>2</v>
      </c>
      <c r="E52" s="349" t="s">
        <v>21</v>
      </c>
      <c r="F52" s="349" t="s">
        <v>50</v>
      </c>
      <c r="G52" s="349" t="s">
        <v>3</v>
      </c>
      <c r="H52" s="340" t="s">
        <v>7</v>
      </c>
      <c r="I52" s="341"/>
      <c r="J52" s="358" t="s">
        <v>25</v>
      </c>
      <c r="K52" s="358" t="s">
        <v>26</v>
      </c>
    </row>
    <row r="53" spans="1:11" ht="15" customHeight="1" x14ac:dyDescent="0.25">
      <c r="A53" s="367"/>
      <c r="B53" s="356"/>
      <c r="C53" s="369"/>
      <c r="D53" s="356"/>
      <c r="E53" s="356"/>
      <c r="F53" s="356"/>
      <c r="G53" s="350"/>
      <c r="H53" s="302" t="s">
        <v>6</v>
      </c>
      <c r="I53" s="302" t="s">
        <v>17</v>
      </c>
      <c r="J53" s="359"/>
      <c r="K53" s="361"/>
    </row>
    <row r="54" spans="1:11" ht="15.75" thickBot="1" x14ac:dyDescent="0.3">
      <c r="A54" s="368"/>
      <c r="B54" s="357"/>
      <c r="C54" s="370"/>
      <c r="D54" s="357"/>
      <c r="E54" s="357"/>
      <c r="F54" s="357"/>
      <c r="G54" s="351"/>
      <c r="H54" s="300"/>
      <c r="I54" s="303"/>
      <c r="J54" s="360"/>
      <c r="K54" s="362"/>
    </row>
    <row r="55" spans="1:11" ht="44.25" customHeight="1" thickBot="1" x14ac:dyDescent="0.3">
      <c r="A55" s="263">
        <v>1</v>
      </c>
      <c r="B55" s="132" t="s">
        <v>184</v>
      </c>
      <c r="C55" s="132" t="s">
        <v>185</v>
      </c>
      <c r="D55" s="226" t="s">
        <v>28</v>
      </c>
      <c r="E55" s="226" t="s">
        <v>224</v>
      </c>
      <c r="F55" s="227">
        <v>28.5</v>
      </c>
      <c r="G55" s="228" t="s">
        <v>223</v>
      </c>
      <c r="H55" s="229">
        <v>3</v>
      </c>
      <c r="I55" s="229">
        <v>32</v>
      </c>
      <c r="J55" s="230">
        <v>69585</v>
      </c>
      <c r="K55" s="230">
        <v>46800</v>
      </c>
    </row>
    <row r="56" spans="1:11" ht="15.75" thickBot="1" x14ac:dyDescent="0.3">
      <c r="A56" s="222">
        <f>SUM(A55:A55)</f>
        <v>1</v>
      </c>
      <c r="B56" s="352" t="s">
        <v>12</v>
      </c>
      <c r="C56" s="353"/>
      <c r="D56" s="353"/>
      <c r="E56" s="354"/>
      <c r="F56" s="223">
        <f>SUM(F55:F55)</f>
        <v>28.5</v>
      </c>
      <c r="G56" s="267"/>
      <c r="H56" s="264">
        <f>SUM(H55:H55)</f>
        <v>3</v>
      </c>
      <c r="I56" s="264">
        <f>SUM(I55:I55)</f>
        <v>32</v>
      </c>
      <c r="J56" s="265">
        <f>SUM(J55:J55)</f>
        <v>69585</v>
      </c>
      <c r="K56" s="265">
        <f>SUM(K55:K55)</f>
        <v>46800</v>
      </c>
    </row>
    <row r="57" spans="1:11" ht="15.75" thickBot="1" x14ac:dyDescent="0.3">
      <c r="A57" s="390" t="s">
        <v>11</v>
      </c>
      <c r="B57" s="391"/>
      <c r="C57" s="391"/>
      <c r="D57" s="391"/>
      <c r="E57" s="391"/>
      <c r="F57" s="391"/>
      <c r="G57" s="392"/>
      <c r="H57" s="139"/>
      <c r="I57" s="139"/>
      <c r="J57" s="265" t="s">
        <v>14</v>
      </c>
      <c r="K57" s="231">
        <f>+K56*1.1</f>
        <v>51480.000000000007</v>
      </c>
    </row>
    <row r="58" spans="1:11" ht="15.75" thickBot="1" x14ac:dyDescent="0.3">
      <c r="A58" s="352" t="s">
        <v>75</v>
      </c>
      <c r="B58" s="393"/>
      <c r="C58" s="393"/>
      <c r="D58" s="393"/>
      <c r="E58" s="393"/>
      <c r="F58" s="393"/>
      <c r="G58" s="394"/>
      <c r="H58" s="232"/>
      <c r="I58" s="232"/>
      <c r="J58" s="395">
        <f>+K57+J56</f>
        <v>121065</v>
      </c>
      <c r="K58" s="392"/>
    </row>
    <row r="61" spans="1:11" ht="15.75" thickBot="1" x14ac:dyDescent="0.3">
      <c r="A61" s="166" t="s">
        <v>147</v>
      </c>
      <c r="B61" s="167"/>
      <c r="C61" s="97">
        <f>+C63+C64+C65+C66</f>
        <v>6</v>
      </c>
      <c r="F61" s="377" t="s">
        <v>165</v>
      </c>
      <c r="G61" s="377"/>
      <c r="H61" s="377"/>
      <c r="I61" s="404">
        <f>+J15+J26+J36+J46+J56</f>
        <v>152585</v>
      </c>
      <c r="J61" s="404"/>
    </row>
    <row r="62" spans="1:11" x14ac:dyDescent="0.25">
      <c r="A62" s="7"/>
      <c r="B62" s="7"/>
      <c r="C62" s="272"/>
      <c r="F62" s="378" t="s">
        <v>166</v>
      </c>
      <c r="G62" s="378"/>
      <c r="H62" s="378"/>
      <c r="I62" s="405">
        <f>+K16+K27+K37+K47+K57</f>
        <v>156640</v>
      </c>
      <c r="J62" s="405"/>
    </row>
    <row r="63" spans="1:11" x14ac:dyDescent="0.25">
      <c r="A63" s="162" t="s">
        <v>15</v>
      </c>
      <c r="B63" s="162"/>
      <c r="C63" s="97">
        <f>+A15+A26+A36+A46+A56</f>
        <v>6</v>
      </c>
      <c r="F63" s="186"/>
      <c r="G63" s="186"/>
      <c r="H63" s="186"/>
      <c r="I63" s="273"/>
      <c r="J63" s="125"/>
    </row>
    <row r="64" spans="1:11" x14ac:dyDescent="0.25">
      <c r="A64" s="162" t="s">
        <v>8</v>
      </c>
      <c r="B64" s="162"/>
      <c r="C64" s="97">
        <v>0</v>
      </c>
      <c r="F64" s="187" t="s">
        <v>167</v>
      </c>
      <c r="H64" s="188"/>
      <c r="I64" s="405">
        <f>+I61+I62</f>
        <v>309225</v>
      </c>
      <c r="J64" s="405"/>
    </row>
    <row r="65" spans="1:8" x14ac:dyDescent="0.25">
      <c r="A65" s="339" t="s">
        <v>141</v>
      </c>
      <c r="B65" s="339"/>
      <c r="C65" s="97">
        <v>0</v>
      </c>
    </row>
    <row r="66" spans="1:8" x14ac:dyDescent="0.25">
      <c r="A66" s="339" t="s">
        <v>142</v>
      </c>
      <c r="B66" s="339"/>
      <c r="C66" s="97">
        <v>0</v>
      </c>
    </row>
    <row r="67" spans="1:8" x14ac:dyDescent="0.25">
      <c r="A67" s="163" t="s">
        <v>122</v>
      </c>
      <c r="B67" s="164"/>
      <c r="C67" s="97">
        <f>+F15+F26+F36+F46+F56</f>
        <v>150.5</v>
      </c>
    </row>
    <row r="68" spans="1:8" x14ac:dyDescent="0.25">
      <c r="A68" s="163" t="s">
        <v>171</v>
      </c>
      <c r="B68" s="163"/>
      <c r="C68" s="97">
        <f>+H15+H26+H36+H46+H56</f>
        <v>81</v>
      </c>
    </row>
    <row r="69" spans="1:8" x14ac:dyDescent="0.25">
      <c r="A69" s="163" t="s">
        <v>227</v>
      </c>
      <c r="B69" s="169"/>
      <c r="C69" s="97">
        <f>+I15+I26+I36+I46+I56</f>
        <v>117</v>
      </c>
    </row>
    <row r="70" spans="1:8" x14ac:dyDescent="0.25">
      <c r="A70" s="339" t="s">
        <v>20</v>
      </c>
      <c r="B70" s="339"/>
      <c r="C70" s="266">
        <f>+C69+C68</f>
        <v>198</v>
      </c>
    </row>
    <row r="73" spans="1:8" ht="15.75" x14ac:dyDescent="0.25">
      <c r="C73" s="379" t="s">
        <v>58</v>
      </c>
      <c r="D73" s="379"/>
      <c r="E73" s="379"/>
      <c r="F73" s="379"/>
      <c r="G73" s="379"/>
    </row>
    <row r="74" spans="1:8" x14ac:dyDescent="0.25">
      <c r="E74" s="7"/>
      <c r="F74" s="7"/>
      <c r="G74" s="7"/>
    </row>
    <row r="75" spans="1:8" ht="16.5" thickBot="1" x14ac:dyDescent="0.3">
      <c r="D75" s="192" t="s">
        <v>169</v>
      </c>
      <c r="E75" s="7"/>
      <c r="F75" s="7"/>
      <c r="G75" s="7"/>
    </row>
    <row r="76" spans="1:8" x14ac:dyDescent="0.25">
      <c r="F76" s="7"/>
      <c r="G76" s="7"/>
    </row>
    <row r="77" spans="1:8" ht="15.75" x14ac:dyDescent="0.25">
      <c r="E77" s="197"/>
      <c r="F77" s="7"/>
      <c r="G77" s="7"/>
      <c r="H77" s="125"/>
    </row>
    <row r="78" spans="1:8" x14ac:dyDescent="0.25">
      <c r="C78" s="162" t="s">
        <v>15</v>
      </c>
      <c r="D78" s="97">
        <f>+C61</f>
        <v>6</v>
      </c>
      <c r="F78" s="162" t="s">
        <v>171</v>
      </c>
      <c r="H78" s="164">
        <f>+C68</f>
        <v>81</v>
      </c>
    </row>
    <row r="79" spans="1:8" x14ac:dyDescent="0.25">
      <c r="C79" s="162" t="s">
        <v>8</v>
      </c>
      <c r="D79" s="97">
        <v>0</v>
      </c>
      <c r="F79" s="162" t="s">
        <v>227</v>
      </c>
      <c r="H79" s="164">
        <f>+C69</f>
        <v>117</v>
      </c>
    </row>
    <row r="80" spans="1:8" x14ac:dyDescent="0.25">
      <c r="C80" s="162" t="s">
        <v>141</v>
      </c>
      <c r="D80" s="97">
        <v>0</v>
      </c>
      <c r="F80" s="277" t="s">
        <v>20</v>
      </c>
      <c r="H80" s="164">
        <f>+H78+H79</f>
        <v>198</v>
      </c>
    </row>
    <row r="81" spans="3:8" x14ac:dyDescent="0.25">
      <c r="C81" s="162" t="s">
        <v>142</v>
      </c>
      <c r="D81" s="97">
        <v>0</v>
      </c>
      <c r="F81" s="7"/>
      <c r="G81" s="7"/>
      <c r="H81" s="125"/>
    </row>
  </sheetData>
  <mergeCells count="99">
    <mergeCell ref="C73:G73"/>
    <mergeCell ref="A70:B70"/>
    <mergeCell ref="F62:H62"/>
    <mergeCell ref="I62:J62"/>
    <mergeCell ref="I64:J64"/>
    <mergeCell ref="A65:B65"/>
    <mergeCell ref="A66:B66"/>
    <mergeCell ref="B56:E56"/>
    <mergeCell ref="A57:G57"/>
    <mergeCell ref="A58:G58"/>
    <mergeCell ref="J58:K58"/>
    <mergeCell ref="F61:H61"/>
    <mergeCell ref="I61:J61"/>
    <mergeCell ref="J52:J54"/>
    <mergeCell ref="K52:K54"/>
    <mergeCell ref="H53:H54"/>
    <mergeCell ref="I53:I54"/>
    <mergeCell ref="B46:E46"/>
    <mergeCell ref="H43:H44"/>
    <mergeCell ref="I43:I44"/>
    <mergeCell ref="A52:A54"/>
    <mergeCell ref="B52:B54"/>
    <mergeCell ref="C52:C54"/>
    <mergeCell ref="D52:D54"/>
    <mergeCell ref="E52:E54"/>
    <mergeCell ref="F52:F54"/>
    <mergeCell ref="G52:G54"/>
    <mergeCell ref="H52:I52"/>
    <mergeCell ref="A31:D31"/>
    <mergeCell ref="A32:A34"/>
    <mergeCell ref="B32:B34"/>
    <mergeCell ref="C32:C34"/>
    <mergeCell ref="D32:D34"/>
    <mergeCell ref="A47:G47"/>
    <mergeCell ref="A48:G48"/>
    <mergeCell ref="J48:K48"/>
    <mergeCell ref="B36:E36"/>
    <mergeCell ref="A37:G37"/>
    <mergeCell ref="A38:G38"/>
    <mergeCell ref="A41:D41"/>
    <mergeCell ref="A42:A44"/>
    <mergeCell ref="B42:B44"/>
    <mergeCell ref="C42:C44"/>
    <mergeCell ref="D42:D44"/>
    <mergeCell ref="E42:E44"/>
    <mergeCell ref="F42:F44"/>
    <mergeCell ref="H42:I42"/>
    <mergeCell ref="J42:J44"/>
    <mergeCell ref="K42:K44"/>
    <mergeCell ref="A51:K51"/>
    <mergeCell ref="B26:E26"/>
    <mergeCell ref="A27:G27"/>
    <mergeCell ref="A28:G28"/>
    <mergeCell ref="J28:K28"/>
    <mergeCell ref="E32:E34"/>
    <mergeCell ref="F32:F34"/>
    <mergeCell ref="G32:G34"/>
    <mergeCell ref="H32:I32"/>
    <mergeCell ref="J32:J34"/>
    <mergeCell ref="K32:K34"/>
    <mergeCell ref="H33:H34"/>
    <mergeCell ref="I33:I34"/>
    <mergeCell ref="J38:K38"/>
    <mergeCell ref="G42:G44"/>
    <mergeCell ref="A49:B49"/>
    <mergeCell ref="F22:F24"/>
    <mergeCell ref="G22:G24"/>
    <mergeCell ref="H22:I22"/>
    <mergeCell ref="J22:J24"/>
    <mergeCell ref="K22:K24"/>
    <mergeCell ref="H23:H24"/>
    <mergeCell ref="I23:I24"/>
    <mergeCell ref="A22:A24"/>
    <mergeCell ref="B22:B24"/>
    <mergeCell ref="C22:C24"/>
    <mergeCell ref="D22:D24"/>
    <mergeCell ref="E22:E24"/>
    <mergeCell ref="B15:E15"/>
    <mergeCell ref="A16:G16"/>
    <mergeCell ref="A17:G17"/>
    <mergeCell ref="J17:K17"/>
    <mergeCell ref="A20:D20"/>
    <mergeCell ref="F10:F12"/>
    <mergeCell ref="G10:G12"/>
    <mergeCell ref="H10:I10"/>
    <mergeCell ref="J10:J12"/>
    <mergeCell ref="K10:K12"/>
    <mergeCell ref="H11:H12"/>
    <mergeCell ref="I11:I12"/>
    <mergeCell ref="A10:A12"/>
    <mergeCell ref="B10:B12"/>
    <mergeCell ref="C10:C12"/>
    <mergeCell ref="D10:D12"/>
    <mergeCell ref="E10:E12"/>
    <mergeCell ref="A1:I1"/>
    <mergeCell ref="A2:I2"/>
    <mergeCell ref="A4:I4"/>
    <mergeCell ref="A5:I5"/>
    <mergeCell ref="A8:D8"/>
  </mergeCells>
  <pageMargins left="0.23622047244094491" right="0.23622047244094491" top="0.74803149606299213" bottom="0.74803149606299213" header="0.31496062992125984" footer="0.31496062992125984"/>
  <pageSetup scale="80" orientation="landscape" r:id="rId1"/>
  <rowBreaks count="1" manualBreakCount="1">
    <brk id="29"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4"/>
  <sheetViews>
    <sheetView workbookViewId="0">
      <selection activeCell="F6" sqref="F6"/>
    </sheetView>
  </sheetViews>
  <sheetFormatPr baseColWidth="10" defaultRowHeight="15" x14ac:dyDescent="0.25"/>
  <cols>
    <col min="1" max="1" width="4.5703125" customWidth="1"/>
    <col min="2" max="2" width="21.5703125" customWidth="1"/>
    <col min="3" max="3" width="22.85546875" customWidth="1"/>
    <col min="4" max="4" width="14.85546875" customWidth="1"/>
    <col min="5" max="5" width="12.140625" customWidth="1"/>
    <col min="6" max="6" width="23.7109375" customWidth="1"/>
    <col min="7" max="7" width="10.42578125" customWidth="1"/>
    <col min="8" max="8" width="13" customWidth="1"/>
  </cols>
  <sheetData>
    <row r="1" spans="1:11" ht="15.75" x14ac:dyDescent="0.25">
      <c r="A1" s="335" t="s">
        <v>13</v>
      </c>
      <c r="B1" s="335"/>
      <c r="C1" s="335"/>
      <c r="D1" s="335"/>
      <c r="E1" s="335"/>
      <c r="F1" s="335"/>
      <c r="G1" s="335"/>
      <c r="H1" s="335"/>
      <c r="I1" s="335"/>
    </row>
    <row r="2" spans="1:11" ht="15.75" customHeight="1" x14ac:dyDescent="0.25">
      <c r="A2" s="335" t="s">
        <v>16</v>
      </c>
      <c r="B2" s="335"/>
      <c r="C2" s="335"/>
      <c r="D2" s="335"/>
      <c r="E2" s="335"/>
      <c r="F2" s="335"/>
      <c r="G2" s="335"/>
      <c r="H2" s="335"/>
      <c r="I2" s="335"/>
    </row>
    <row r="3" spans="1:11" ht="15" customHeight="1" x14ac:dyDescent="0.25">
      <c r="A3" s="6"/>
      <c r="B3" s="6"/>
      <c r="C3" s="29" t="s">
        <v>59</v>
      </c>
      <c r="D3" s="29"/>
      <c r="E3" s="29"/>
      <c r="F3" s="29"/>
      <c r="G3" s="29"/>
      <c r="H3" s="29"/>
      <c r="I3" s="29"/>
      <c r="J3" s="5"/>
      <c r="K3" s="5"/>
    </row>
    <row r="4" spans="1:11" ht="15" customHeight="1" x14ac:dyDescent="0.25">
      <c r="A4" s="6"/>
      <c r="B4" s="6"/>
      <c r="C4" s="28"/>
      <c r="D4" s="28"/>
      <c r="E4" s="28"/>
      <c r="F4" s="28"/>
      <c r="G4" s="28"/>
      <c r="H4" s="28"/>
      <c r="I4" s="28"/>
      <c r="J4" s="5"/>
      <c r="K4" s="5"/>
    </row>
  </sheetData>
  <mergeCells count="2">
    <mergeCell ref="A1:I1"/>
    <mergeCell ref="A2:I2"/>
  </mergeCells>
  <pageMargins left="0.7" right="0.7" top="0.75" bottom="0.75" header="0.3" footer="0.3"/>
  <pageSetup scale="9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5"/>
  <sheetViews>
    <sheetView workbookViewId="0">
      <selection activeCell="H9" sqref="H9"/>
    </sheetView>
  </sheetViews>
  <sheetFormatPr baseColWidth="10" defaultRowHeight="15" x14ac:dyDescent="0.25"/>
  <cols>
    <col min="1" max="1" width="4.5703125" customWidth="1"/>
    <col min="2" max="2" width="21.5703125" customWidth="1"/>
    <col min="3" max="3" width="22.85546875" customWidth="1"/>
    <col min="4" max="4" width="14.85546875" customWidth="1"/>
    <col min="5" max="5" width="12.140625" customWidth="1"/>
    <col min="6" max="6" width="23.7109375" customWidth="1"/>
    <col min="7" max="7" width="10.42578125" customWidth="1"/>
    <col min="8" max="8" width="13" customWidth="1"/>
  </cols>
  <sheetData>
    <row r="1" spans="1:9" ht="15.75" x14ac:dyDescent="0.25">
      <c r="A1" s="335" t="s">
        <v>13</v>
      </c>
      <c r="B1" s="335"/>
      <c r="C1" s="335"/>
      <c r="D1" s="335"/>
      <c r="E1" s="335"/>
      <c r="F1" s="335"/>
      <c r="G1" s="335"/>
      <c r="H1" s="335"/>
      <c r="I1" s="335"/>
    </row>
    <row r="2" spans="1:9" ht="15.75" x14ac:dyDescent="0.25">
      <c r="A2" s="335" t="s">
        <v>16</v>
      </c>
      <c r="B2" s="335"/>
      <c r="C2" s="335"/>
      <c r="D2" s="335"/>
      <c r="E2" s="335"/>
      <c r="F2" s="335"/>
      <c r="G2" s="335"/>
      <c r="H2" s="335"/>
      <c r="I2" s="335"/>
    </row>
    <row r="3" spans="1:9" ht="15.75" x14ac:dyDescent="0.25">
      <c r="A3" s="6"/>
      <c r="B3" s="6"/>
      <c r="C3" s="402" t="s">
        <v>60</v>
      </c>
      <c r="D3" s="402"/>
      <c r="E3" s="402"/>
      <c r="F3" s="402"/>
      <c r="G3" s="402"/>
      <c r="H3" s="402"/>
      <c r="I3" s="402"/>
    </row>
    <row r="4" spans="1:9" ht="15.75" x14ac:dyDescent="0.25">
      <c r="A4" s="6"/>
      <c r="B4" s="6"/>
      <c r="C4" s="30"/>
      <c r="D4" s="30"/>
      <c r="E4" s="30"/>
      <c r="F4" s="30"/>
      <c r="G4" s="30"/>
      <c r="H4" s="30"/>
      <c r="I4" s="30"/>
    </row>
    <row r="5" spans="1:9" ht="15.75" x14ac:dyDescent="0.25">
      <c r="A5" s="6"/>
      <c r="B5" s="6"/>
      <c r="C5" s="30"/>
      <c r="D5" s="30"/>
      <c r="E5" s="30"/>
      <c r="F5" s="30"/>
      <c r="G5" s="30"/>
      <c r="H5" s="30"/>
      <c r="I5" s="30"/>
    </row>
  </sheetData>
  <mergeCells count="3">
    <mergeCell ref="A1:I1"/>
    <mergeCell ref="A2:I2"/>
    <mergeCell ref="C3:I3"/>
  </mergeCells>
  <pageMargins left="0.7" right="0.7" top="0.75" bottom="0.75" header="0.3" footer="0.3"/>
  <pageSetup scale="85"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59"/>
  <sheetViews>
    <sheetView topLeftCell="A10" workbookViewId="0">
      <selection activeCell="G39" sqref="G39"/>
    </sheetView>
  </sheetViews>
  <sheetFormatPr baseColWidth="10" defaultRowHeight="15" x14ac:dyDescent="0.25"/>
  <cols>
    <col min="1" max="1" width="5.140625" customWidth="1"/>
    <col min="2" max="2" width="20.28515625" customWidth="1"/>
    <col min="3" max="3" width="27.5703125" customWidth="1"/>
    <col min="4" max="4" width="19.42578125" customWidth="1"/>
    <col min="6" max="6" width="7.7109375" customWidth="1"/>
    <col min="7" max="7" width="19.42578125" customWidth="1"/>
    <col min="8" max="8" width="9.140625" customWidth="1"/>
    <col min="9" max="9" width="10.140625" customWidth="1"/>
    <col min="10" max="10" width="11.85546875" customWidth="1"/>
    <col min="11" max="11" width="13.5703125" customWidth="1"/>
  </cols>
  <sheetData>
    <row r="1" spans="1:11" ht="15" customHeight="1" x14ac:dyDescent="0.25">
      <c r="A1" s="321" t="s">
        <v>13</v>
      </c>
      <c r="B1" s="321"/>
      <c r="C1" s="321"/>
      <c r="D1" s="321"/>
      <c r="E1" s="321"/>
      <c r="F1" s="321"/>
      <c r="G1" s="321"/>
      <c r="H1" s="321"/>
      <c r="I1" s="321"/>
    </row>
    <row r="2" spans="1:11" ht="15" customHeight="1" x14ac:dyDescent="0.25">
      <c r="A2" s="321" t="s">
        <v>16</v>
      </c>
      <c r="B2" s="321"/>
      <c r="C2" s="321"/>
      <c r="D2" s="321"/>
      <c r="E2" s="321"/>
      <c r="F2" s="321"/>
      <c r="G2" s="321"/>
      <c r="H2" s="321"/>
      <c r="I2" s="321"/>
    </row>
    <row r="3" spans="1:11" x14ac:dyDescent="0.25">
      <c r="A3" s="323" t="s">
        <v>49</v>
      </c>
      <c r="B3" s="323"/>
      <c r="C3" s="323"/>
      <c r="D3" s="323"/>
      <c r="E3" s="323"/>
      <c r="F3" s="323"/>
      <c r="G3" s="323"/>
      <c r="H3" s="323"/>
      <c r="I3" s="323"/>
    </row>
    <row r="4" spans="1:11" x14ac:dyDescent="0.25">
      <c r="A4" s="322"/>
      <c r="B4" s="322"/>
      <c r="C4" s="322"/>
      <c r="D4" s="322"/>
      <c r="E4" s="322"/>
      <c r="F4" s="322"/>
      <c r="G4" s="322"/>
      <c r="H4" s="322"/>
      <c r="I4" s="322"/>
    </row>
    <row r="5" spans="1:11" ht="11.25" customHeight="1" x14ac:dyDescent="0.25">
      <c r="A5" s="325"/>
      <c r="B5" s="325"/>
      <c r="C5" s="325"/>
      <c r="D5" s="10"/>
      <c r="E5" s="10"/>
      <c r="F5" s="10"/>
      <c r="G5" s="10"/>
      <c r="H5" s="10"/>
      <c r="I5" s="10"/>
    </row>
    <row r="6" spans="1:11" ht="15" customHeight="1" thickBot="1" x14ac:dyDescent="0.3">
      <c r="A6" s="326" t="s">
        <v>68</v>
      </c>
      <c r="B6" s="326"/>
      <c r="C6" s="326"/>
      <c r="D6" s="326"/>
    </row>
    <row r="7" spans="1:11" ht="15" customHeight="1" thickBot="1" x14ac:dyDescent="0.3">
      <c r="A7" s="291" t="s">
        <v>0</v>
      </c>
      <c r="B7" s="291" t="s">
        <v>4</v>
      </c>
      <c r="C7" s="295" t="s">
        <v>5</v>
      </c>
      <c r="D7" s="307" t="s">
        <v>2</v>
      </c>
      <c r="E7" s="307" t="s">
        <v>21</v>
      </c>
      <c r="F7" s="307" t="s">
        <v>50</v>
      </c>
      <c r="G7" s="291" t="s">
        <v>3</v>
      </c>
      <c r="H7" s="294" t="s">
        <v>7</v>
      </c>
      <c r="I7" s="295"/>
      <c r="J7" s="296" t="s">
        <v>25</v>
      </c>
      <c r="K7" s="296" t="s">
        <v>26</v>
      </c>
    </row>
    <row r="8" spans="1:11" ht="15" customHeight="1" x14ac:dyDescent="0.25">
      <c r="A8" s="304"/>
      <c r="B8" s="327"/>
      <c r="C8" s="329"/>
      <c r="D8" s="308"/>
      <c r="E8" s="308"/>
      <c r="F8" s="308"/>
      <c r="G8" s="292"/>
      <c r="H8" s="302" t="s">
        <v>6</v>
      </c>
      <c r="I8" s="302" t="s">
        <v>17</v>
      </c>
      <c r="J8" s="297"/>
      <c r="K8" s="299"/>
    </row>
    <row r="9" spans="1:11" ht="15" customHeight="1" thickBot="1" x14ac:dyDescent="0.3">
      <c r="A9" s="301"/>
      <c r="B9" s="328"/>
      <c r="C9" s="330"/>
      <c r="D9" s="309"/>
      <c r="E9" s="309"/>
      <c r="F9" s="309"/>
      <c r="G9" s="293"/>
      <c r="H9" s="300"/>
      <c r="I9" s="303"/>
      <c r="J9" s="298"/>
      <c r="K9" s="300"/>
    </row>
    <row r="10" spans="1:11" ht="38.25" customHeight="1" thickBot="1" x14ac:dyDescent="0.3">
      <c r="A10" s="63">
        <v>1</v>
      </c>
      <c r="B10" s="63" t="s">
        <v>73</v>
      </c>
      <c r="C10" s="86" t="s">
        <v>69</v>
      </c>
      <c r="D10" s="63" t="s">
        <v>70</v>
      </c>
      <c r="E10" s="64" t="s">
        <v>71</v>
      </c>
      <c r="F10" s="63">
        <v>15</v>
      </c>
      <c r="G10" s="63" t="s">
        <v>72</v>
      </c>
      <c r="H10" s="63">
        <v>12</v>
      </c>
      <c r="I10" s="63">
        <v>53</v>
      </c>
      <c r="J10" s="82">
        <v>36993</v>
      </c>
      <c r="K10" s="82">
        <v>73340</v>
      </c>
    </row>
    <row r="11" spans="1:11" ht="15.75" customHeight="1" thickBot="1" x14ac:dyDescent="0.3">
      <c r="A11" s="70">
        <f>SUM(A10:A10)</f>
        <v>1</v>
      </c>
      <c r="B11" s="286" t="s">
        <v>12</v>
      </c>
      <c r="C11" s="287"/>
      <c r="D11" s="287"/>
      <c r="E11" s="287"/>
      <c r="F11" s="94">
        <f>+F10</f>
        <v>15</v>
      </c>
      <c r="G11" s="87"/>
      <c r="H11" s="74">
        <f>+H10</f>
        <v>12</v>
      </c>
      <c r="I11" s="74">
        <f>+I10</f>
        <v>53</v>
      </c>
      <c r="J11" s="83">
        <f>+J10</f>
        <v>36993</v>
      </c>
      <c r="K11" s="83">
        <f>+K10</f>
        <v>73340</v>
      </c>
    </row>
    <row r="12" spans="1:11" ht="15.75" thickBot="1" x14ac:dyDescent="0.3">
      <c r="A12" s="282" t="s">
        <v>11</v>
      </c>
      <c r="B12" s="283"/>
      <c r="C12" s="283"/>
      <c r="D12" s="283"/>
      <c r="E12" s="283"/>
      <c r="F12" s="283"/>
      <c r="G12" s="283"/>
      <c r="H12" s="57"/>
      <c r="I12" s="45"/>
      <c r="J12" s="84" t="s">
        <v>14</v>
      </c>
      <c r="K12" s="84">
        <f>+K11*1.1</f>
        <v>80674</v>
      </c>
    </row>
    <row r="13" spans="1:11" ht="15.75" thickBot="1" x14ac:dyDescent="0.3">
      <c r="A13" s="284" t="s">
        <v>74</v>
      </c>
      <c r="B13" s="285"/>
      <c r="C13" s="285"/>
      <c r="D13" s="285"/>
      <c r="E13" s="285"/>
      <c r="F13" s="285"/>
      <c r="G13" s="285"/>
      <c r="H13" s="46"/>
      <c r="I13" s="46"/>
      <c r="J13" s="289">
        <f>+J11+K12</f>
        <v>117667</v>
      </c>
      <c r="K13" s="283"/>
    </row>
    <row r="15" spans="1:11" ht="15.75" thickBot="1" x14ac:dyDescent="0.3">
      <c r="A15" s="324" t="s">
        <v>24</v>
      </c>
      <c r="B15" s="324"/>
      <c r="C15" s="324"/>
      <c r="D15" s="324"/>
      <c r="E15" s="324"/>
      <c r="F15" s="324"/>
      <c r="G15" s="324"/>
      <c r="H15" s="324"/>
      <c r="I15" s="324"/>
      <c r="J15" s="324"/>
      <c r="K15" s="324"/>
    </row>
    <row r="16" spans="1:11" ht="15.75" thickBot="1" x14ac:dyDescent="0.3">
      <c r="A16" s="291" t="s">
        <v>0</v>
      </c>
      <c r="B16" s="291" t="s">
        <v>4</v>
      </c>
      <c r="C16" s="295" t="s">
        <v>5</v>
      </c>
      <c r="D16" s="307" t="s">
        <v>2</v>
      </c>
      <c r="E16" s="307" t="s">
        <v>21</v>
      </c>
      <c r="F16" s="307" t="s">
        <v>50</v>
      </c>
      <c r="G16" s="291" t="s">
        <v>3</v>
      </c>
      <c r="H16" s="294" t="s">
        <v>7</v>
      </c>
      <c r="I16" s="295"/>
      <c r="J16" s="296" t="s">
        <v>25</v>
      </c>
      <c r="K16" s="296" t="s">
        <v>26</v>
      </c>
    </row>
    <row r="17" spans="1:11" ht="15" customHeight="1" x14ac:dyDescent="0.25">
      <c r="A17" s="304"/>
      <c r="B17" s="327"/>
      <c r="C17" s="329"/>
      <c r="D17" s="308"/>
      <c r="E17" s="308"/>
      <c r="F17" s="308"/>
      <c r="G17" s="292"/>
      <c r="H17" s="318" t="s">
        <v>6</v>
      </c>
      <c r="I17" s="318" t="s">
        <v>17</v>
      </c>
      <c r="J17" s="297"/>
      <c r="K17" s="299"/>
    </row>
    <row r="18" spans="1:11" ht="15.75" thickBot="1" x14ac:dyDescent="0.3">
      <c r="A18" s="301"/>
      <c r="B18" s="328"/>
      <c r="C18" s="330"/>
      <c r="D18" s="309"/>
      <c r="E18" s="309"/>
      <c r="F18" s="309"/>
      <c r="G18" s="293"/>
      <c r="H18" s="319"/>
      <c r="I18" s="320"/>
      <c r="J18" s="298"/>
      <c r="K18" s="300"/>
    </row>
    <row r="19" spans="1:11" ht="51.75" customHeight="1" thickBot="1" x14ac:dyDescent="0.3">
      <c r="A19" s="19">
        <v>1</v>
      </c>
      <c r="B19" s="68" t="s">
        <v>76</v>
      </c>
      <c r="C19" s="81" t="s">
        <v>36</v>
      </c>
      <c r="D19" s="68" t="s">
        <v>28</v>
      </c>
      <c r="E19" s="68" t="s">
        <v>77</v>
      </c>
      <c r="F19" s="20">
        <v>16</v>
      </c>
      <c r="G19" s="85" t="s">
        <v>79</v>
      </c>
      <c r="H19" s="43">
        <v>6</v>
      </c>
      <c r="I19" s="43">
        <v>22</v>
      </c>
      <c r="J19" s="75">
        <v>45000</v>
      </c>
      <c r="K19" s="75">
        <v>33000</v>
      </c>
    </row>
    <row r="20" spans="1:11" ht="66.75" customHeight="1" thickBot="1" x14ac:dyDescent="0.3">
      <c r="A20" s="68">
        <v>1</v>
      </c>
      <c r="B20" s="19" t="s">
        <v>33</v>
      </c>
      <c r="C20" s="81" t="s">
        <v>91</v>
      </c>
      <c r="D20" s="19" t="s">
        <v>28</v>
      </c>
      <c r="E20" s="19" t="s">
        <v>78</v>
      </c>
      <c r="F20" s="21">
        <v>16</v>
      </c>
      <c r="G20" s="80" t="s">
        <v>80</v>
      </c>
      <c r="H20" s="80">
        <v>1</v>
      </c>
      <c r="I20" s="80">
        <v>64</v>
      </c>
      <c r="J20" s="76">
        <v>31211.5</v>
      </c>
      <c r="K20" s="76">
        <v>37000</v>
      </c>
    </row>
    <row r="21" spans="1:11" ht="15.75" customHeight="1" thickBot="1" x14ac:dyDescent="0.3">
      <c r="A21" s="69">
        <f>SUM(A19:A20)</f>
        <v>2</v>
      </c>
      <c r="B21" s="286" t="s">
        <v>12</v>
      </c>
      <c r="C21" s="287"/>
      <c r="D21" s="287"/>
      <c r="E21" s="288"/>
      <c r="F21" s="94">
        <f>SUM(F19:F20)</f>
        <v>32</v>
      </c>
      <c r="G21" s="79"/>
      <c r="H21" s="81">
        <f>SUM(H19:H20)</f>
        <v>7</v>
      </c>
      <c r="I21" s="81">
        <f t="shared" ref="I21:K21" si="0">SUM(I19:I20)</f>
        <v>86</v>
      </c>
      <c r="J21" s="84">
        <f t="shared" si="0"/>
        <v>76211.5</v>
      </c>
      <c r="K21" s="84">
        <f t="shared" si="0"/>
        <v>70000</v>
      </c>
    </row>
    <row r="22" spans="1:11" ht="15.75" customHeight="1" thickBot="1" x14ac:dyDescent="0.3">
      <c r="A22" s="310" t="s">
        <v>11</v>
      </c>
      <c r="B22" s="311"/>
      <c r="C22" s="311"/>
      <c r="D22" s="311"/>
      <c r="E22" s="311"/>
      <c r="F22" s="311"/>
      <c r="G22" s="312"/>
      <c r="H22" s="57"/>
      <c r="I22" s="57"/>
      <c r="J22" s="84" t="s">
        <v>14</v>
      </c>
      <c r="K22" s="59">
        <f>+K21*1.1</f>
        <v>77000</v>
      </c>
    </row>
    <row r="23" spans="1:11" ht="15.75" customHeight="1" thickBot="1" x14ac:dyDescent="0.3">
      <c r="A23" s="286" t="s">
        <v>75</v>
      </c>
      <c r="B23" s="313"/>
      <c r="C23" s="313"/>
      <c r="D23" s="313"/>
      <c r="E23" s="313"/>
      <c r="F23" s="313"/>
      <c r="G23" s="314"/>
      <c r="H23" s="61"/>
      <c r="I23" s="61"/>
      <c r="J23" s="315">
        <f>+K22+J21</f>
        <v>153211.5</v>
      </c>
      <c r="K23" s="312"/>
    </row>
    <row r="25" spans="1:11" ht="15.75" thickBot="1" x14ac:dyDescent="0.3">
      <c r="A25" s="326" t="s">
        <v>81</v>
      </c>
      <c r="B25" s="326"/>
      <c r="C25" s="326"/>
      <c r="D25" s="326"/>
    </row>
    <row r="26" spans="1:11" ht="15.75" thickBot="1" x14ac:dyDescent="0.3">
      <c r="A26" s="291" t="s">
        <v>0</v>
      </c>
      <c r="B26" s="291" t="s">
        <v>4</v>
      </c>
      <c r="C26" s="295" t="s">
        <v>5</v>
      </c>
      <c r="D26" s="307" t="s">
        <v>2</v>
      </c>
      <c r="E26" s="307" t="s">
        <v>21</v>
      </c>
      <c r="F26" s="307" t="s">
        <v>50</v>
      </c>
      <c r="G26" s="291" t="s">
        <v>3</v>
      </c>
      <c r="H26" s="294" t="s">
        <v>7</v>
      </c>
      <c r="I26" s="295"/>
      <c r="J26" s="296" t="s">
        <v>25</v>
      </c>
      <c r="K26" s="296" t="s">
        <v>26</v>
      </c>
    </row>
    <row r="27" spans="1:11" x14ac:dyDescent="0.25">
      <c r="A27" s="304"/>
      <c r="B27" s="327"/>
      <c r="C27" s="329"/>
      <c r="D27" s="308"/>
      <c r="E27" s="308"/>
      <c r="F27" s="308"/>
      <c r="G27" s="292"/>
      <c r="H27" s="302" t="s">
        <v>6</v>
      </c>
      <c r="I27" s="302" t="s">
        <v>17</v>
      </c>
      <c r="J27" s="297"/>
      <c r="K27" s="299"/>
    </row>
    <row r="28" spans="1:11" ht="15.75" thickBot="1" x14ac:dyDescent="0.3">
      <c r="A28" s="301"/>
      <c r="B28" s="328"/>
      <c r="C28" s="330"/>
      <c r="D28" s="309"/>
      <c r="E28" s="309"/>
      <c r="F28" s="309"/>
      <c r="G28" s="293"/>
      <c r="H28" s="300"/>
      <c r="I28" s="303"/>
      <c r="J28" s="298"/>
      <c r="K28" s="300"/>
    </row>
    <row r="29" spans="1:11" ht="57.75" thickBot="1" x14ac:dyDescent="0.3">
      <c r="A29" s="63">
        <v>1</v>
      </c>
      <c r="B29" s="63" t="s">
        <v>82</v>
      </c>
      <c r="C29" s="86" t="s">
        <v>83</v>
      </c>
      <c r="D29" s="63" t="s">
        <v>84</v>
      </c>
      <c r="E29" s="64" t="s">
        <v>89</v>
      </c>
      <c r="F29" s="63">
        <v>24</v>
      </c>
      <c r="G29" s="63" t="s">
        <v>85</v>
      </c>
      <c r="H29" s="63">
        <v>21</v>
      </c>
      <c r="I29" s="63">
        <v>11</v>
      </c>
      <c r="J29" s="82">
        <v>79149</v>
      </c>
      <c r="K29" s="82">
        <v>98500</v>
      </c>
    </row>
    <row r="30" spans="1:11" ht="15.75" customHeight="1" thickBot="1" x14ac:dyDescent="0.3">
      <c r="A30" s="70">
        <f>SUM(A29:A29)</f>
        <v>1</v>
      </c>
      <c r="B30" s="286" t="s">
        <v>12</v>
      </c>
      <c r="C30" s="287"/>
      <c r="D30" s="287"/>
      <c r="E30" s="287"/>
      <c r="F30" s="81">
        <f>+F29</f>
        <v>24</v>
      </c>
      <c r="G30" s="87"/>
      <c r="H30" s="81">
        <f>+H29</f>
        <v>21</v>
      </c>
      <c r="I30" s="81">
        <f>+I29</f>
        <v>11</v>
      </c>
      <c r="J30" s="83">
        <f>+J29</f>
        <v>79149</v>
      </c>
      <c r="K30" s="83">
        <f>+K29</f>
        <v>98500</v>
      </c>
    </row>
    <row r="31" spans="1:11" ht="15.75" thickBot="1" x14ac:dyDescent="0.3">
      <c r="A31" s="282" t="s">
        <v>11</v>
      </c>
      <c r="B31" s="283"/>
      <c r="C31" s="283"/>
      <c r="D31" s="283"/>
      <c r="E31" s="283"/>
      <c r="F31" s="283"/>
      <c r="G31" s="283"/>
      <c r="H31" s="57"/>
      <c r="I31" s="45"/>
      <c r="J31" s="84" t="s">
        <v>14</v>
      </c>
      <c r="K31" s="84">
        <f>+K30*1.1</f>
        <v>108350.00000000001</v>
      </c>
    </row>
    <row r="32" spans="1:11" ht="15.75" thickBot="1" x14ac:dyDescent="0.3">
      <c r="A32" s="284" t="s">
        <v>74</v>
      </c>
      <c r="B32" s="285"/>
      <c r="C32" s="285"/>
      <c r="D32" s="285"/>
      <c r="E32" s="285"/>
      <c r="F32" s="285"/>
      <c r="G32" s="285"/>
      <c r="H32" s="46"/>
      <c r="I32" s="46"/>
      <c r="J32" s="289">
        <f>+J30+K31</f>
        <v>187499</v>
      </c>
      <c r="K32" s="283"/>
    </row>
    <row r="34" spans="1:11" ht="15.75" thickBot="1" x14ac:dyDescent="0.3">
      <c r="A34" s="316" t="s">
        <v>37</v>
      </c>
      <c r="B34" s="317"/>
      <c r="C34" s="317"/>
      <c r="D34" s="13"/>
      <c r="E34" s="13"/>
      <c r="F34" s="13"/>
      <c r="G34" s="13"/>
      <c r="H34" s="47"/>
      <c r="I34" s="47"/>
      <c r="J34" s="48"/>
      <c r="K34" s="49"/>
    </row>
    <row r="35" spans="1:11" ht="15.75" thickBot="1" x14ac:dyDescent="0.3">
      <c r="A35" s="291" t="s">
        <v>0</v>
      </c>
      <c r="B35" s="305" t="s">
        <v>38</v>
      </c>
      <c r="C35" s="332"/>
      <c r="D35" s="307" t="s">
        <v>2</v>
      </c>
      <c r="E35" s="307" t="s">
        <v>21</v>
      </c>
      <c r="F35" s="307" t="s">
        <v>50</v>
      </c>
      <c r="G35" s="291" t="s">
        <v>3</v>
      </c>
      <c r="H35" s="294" t="s">
        <v>7</v>
      </c>
      <c r="I35" s="295"/>
      <c r="J35" s="296" t="s">
        <v>25</v>
      </c>
      <c r="K35" s="296" t="s">
        <v>26</v>
      </c>
    </row>
    <row r="36" spans="1:11" x14ac:dyDescent="0.25">
      <c r="A36" s="304"/>
      <c r="B36" s="291" t="s">
        <v>39</v>
      </c>
      <c r="C36" s="291" t="s">
        <v>5</v>
      </c>
      <c r="D36" s="308"/>
      <c r="E36" s="308"/>
      <c r="F36" s="308"/>
      <c r="G36" s="292"/>
      <c r="H36" s="302" t="s">
        <v>6</v>
      </c>
      <c r="I36" s="302" t="s">
        <v>17</v>
      </c>
      <c r="J36" s="297"/>
      <c r="K36" s="299"/>
    </row>
    <row r="37" spans="1:11" ht="15.75" thickBot="1" x14ac:dyDescent="0.3">
      <c r="A37" s="301"/>
      <c r="B37" s="328"/>
      <c r="C37" s="328"/>
      <c r="D37" s="309"/>
      <c r="E37" s="309"/>
      <c r="F37" s="309"/>
      <c r="G37" s="293"/>
      <c r="H37" s="300"/>
      <c r="I37" s="303"/>
      <c r="J37" s="298"/>
      <c r="K37" s="300"/>
    </row>
    <row r="38" spans="1:11" ht="29.25" thickBot="1" x14ac:dyDescent="0.3">
      <c r="A38" s="63">
        <v>1</v>
      </c>
      <c r="B38" s="63" t="s">
        <v>40</v>
      </c>
      <c r="C38" s="86" t="s">
        <v>41</v>
      </c>
      <c r="D38" s="63" t="s">
        <v>40</v>
      </c>
      <c r="E38" s="64" t="s">
        <v>86</v>
      </c>
      <c r="F38" s="63">
        <v>2</v>
      </c>
      <c r="G38" s="63" t="s">
        <v>87</v>
      </c>
      <c r="H38" s="63">
        <v>41</v>
      </c>
      <c r="I38" s="63">
        <v>0</v>
      </c>
      <c r="J38" s="92">
        <v>0</v>
      </c>
      <c r="K38" s="82">
        <v>0</v>
      </c>
    </row>
    <row r="39" spans="1:11" ht="29.25" thickBot="1" x14ac:dyDescent="0.3">
      <c r="A39" s="63">
        <v>1</v>
      </c>
      <c r="B39" s="63" t="s">
        <v>40</v>
      </c>
      <c r="C39" s="86" t="s">
        <v>41</v>
      </c>
      <c r="D39" s="63" t="s">
        <v>40</v>
      </c>
      <c r="E39" s="64" t="s">
        <v>86</v>
      </c>
      <c r="F39" s="63">
        <v>2</v>
      </c>
      <c r="G39" s="63" t="s">
        <v>88</v>
      </c>
      <c r="H39" s="63">
        <v>28</v>
      </c>
      <c r="I39" s="63">
        <v>0</v>
      </c>
      <c r="J39" s="92">
        <v>0</v>
      </c>
      <c r="K39" s="82">
        <v>0</v>
      </c>
    </row>
    <row r="40" spans="1:11" ht="15.75" thickBot="1" x14ac:dyDescent="0.3">
      <c r="A40" s="70">
        <f>SUM(A38:A39)</f>
        <v>2</v>
      </c>
      <c r="B40" s="286" t="s">
        <v>90</v>
      </c>
      <c r="C40" s="287"/>
      <c r="D40" s="287"/>
      <c r="E40" s="288"/>
      <c r="F40" s="81">
        <f>+F39+F38</f>
        <v>4</v>
      </c>
      <c r="G40" s="80"/>
      <c r="H40" s="81">
        <f>+H38+H39</f>
        <v>69</v>
      </c>
      <c r="I40" s="81">
        <f>+I39+I38+I37</f>
        <v>0</v>
      </c>
      <c r="J40" s="83">
        <f>+J39+J38+J37</f>
        <v>0</v>
      </c>
      <c r="K40" s="83">
        <f>+K39+K38+K37</f>
        <v>0</v>
      </c>
    </row>
    <row r="41" spans="1:11" ht="15.75" thickBot="1" x14ac:dyDescent="0.3">
      <c r="A41" s="282" t="s">
        <v>11</v>
      </c>
      <c r="B41" s="283"/>
      <c r="C41" s="283"/>
      <c r="D41" s="283"/>
      <c r="E41" s="283"/>
      <c r="F41" s="283"/>
      <c r="G41" s="283"/>
      <c r="H41" s="57"/>
      <c r="I41" s="45"/>
      <c r="J41" s="84" t="s">
        <v>14</v>
      </c>
      <c r="K41" s="84">
        <f>+K40*1.1</f>
        <v>0</v>
      </c>
    </row>
    <row r="42" spans="1:11" ht="15.75" thickBot="1" x14ac:dyDescent="0.3">
      <c r="A42" s="284" t="s">
        <v>75</v>
      </c>
      <c r="B42" s="285"/>
      <c r="C42" s="285"/>
      <c r="D42" s="285"/>
      <c r="E42" s="285"/>
      <c r="F42" s="285"/>
      <c r="G42" s="285"/>
      <c r="H42" s="46"/>
      <c r="I42" s="46"/>
      <c r="J42" s="289">
        <f>+K41+J40</f>
        <v>0</v>
      </c>
      <c r="K42" s="283"/>
    </row>
    <row r="43" spans="1:11" x14ac:dyDescent="0.25">
      <c r="A43" s="25"/>
      <c r="B43" s="65"/>
      <c r="C43" s="65"/>
      <c r="D43" s="65"/>
      <c r="E43" s="65"/>
      <c r="F43" s="65"/>
      <c r="G43" s="65"/>
      <c r="H43" s="47"/>
      <c r="I43" s="47"/>
      <c r="J43" s="88"/>
      <c r="K43" s="89"/>
    </row>
    <row r="44" spans="1:11" x14ac:dyDescent="0.25">
      <c r="D44" s="290" t="s">
        <v>43</v>
      </c>
      <c r="E44" s="290"/>
      <c r="F44" s="290"/>
      <c r="G44" s="290"/>
      <c r="H44" s="290"/>
    </row>
    <row r="45" spans="1:11" x14ac:dyDescent="0.25">
      <c r="A45" s="16" t="s">
        <v>15</v>
      </c>
      <c r="B45" s="16"/>
      <c r="C45" s="15">
        <f>+A30+A21+A11</f>
        <v>4</v>
      </c>
      <c r="D45" s="73"/>
      <c r="E45" s="73"/>
      <c r="F45" s="73"/>
      <c r="G45" s="73"/>
      <c r="H45" s="73"/>
    </row>
    <row r="46" spans="1:11" x14ac:dyDescent="0.25">
      <c r="A46" s="16" t="s">
        <v>8</v>
      </c>
      <c r="B46" s="16"/>
      <c r="C46" s="15">
        <v>0</v>
      </c>
      <c r="D46" s="280" t="s">
        <v>64</v>
      </c>
      <c r="E46" s="280"/>
      <c r="F46" s="280"/>
      <c r="G46" s="8">
        <f>+J40+J30+J21+J11</f>
        <v>192353.5</v>
      </c>
      <c r="H46" s="54"/>
    </row>
    <row r="47" spans="1:11" x14ac:dyDescent="0.25">
      <c r="A47" s="9" t="s">
        <v>45</v>
      </c>
      <c r="B47" s="7"/>
      <c r="C47" s="15">
        <v>2</v>
      </c>
      <c r="D47" s="331" t="s">
        <v>44</v>
      </c>
      <c r="E47" s="331"/>
      <c r="F47" s="331"/>
      <c r="G47" s="8">
        <f>+K41+K31+K22+K12</f>
        <v>266024</v>
      </c>
      <c r="H47" s="54"/>
      <c r="K47" s="95" t="s">
        <v>14</v>
      </c>
    </row>
    <row r="48" spans="1:11" x14ac:dyDescent="0.25">
      <c r="A48" s="9" t="s">
        <v>19</v>
      </c>
      <c r="B48" s="7"/>
      <c r="C48" s="15">
        <v>0</v>
      </c>
      <c r="G48" s="7"/>
      <c r="H48" s="54"/>
    </row>
    <row r="49" spans="1:8" x14ac:dyDescent="0.25">
      <c r="A49" s="9" t="s">
        <v>46</v>
      </c>
      <c r="B49" s="7"/>
      <c r="C49" s="15">
        <f>+F40+F30+F21+F11</f>
        <v>75</v>
      </c>
      <c r="E49" s="281" t="s">
        <v>47</v>
      </c>
      <c r="F49" s="281"/>
      <c r="G49" s="17">
        <f>+G47+G46</f>
        <v>458377.5</v>
      </c>
      <c r="H49" s="54"/>
    </row>
    <row r="50" spans="1:8" x14ac:dyDescent="0.25">
      <c r="A50" s="9" t="s">
        <v>9</v>
      </c>
      <c r="B50" s="9"/>
      <c r="C50" s="15">
        <f>+H40+H30+H21+H11</f>
        <v>109</v>
      </c>
      <c r="F50" s="31"/>
      <c r="G50" s="7"/>
      <c r="H50" s="54"/>
    </row>
    <row r="51" spans="1:8" ht="16.5" customHeight="1" x14ac:dyDescent="0.3">
      <c r="A51" s="90" t="s">
        <v>10</v>
      </c>
      <c r="B51" s="91"/>
      <c r="C51" s="15">
        <f>+I40+I30+I21+I11</f>
        <v>150</v>
      </c>
      <c r="H51" s="54"/>
    </row>
    <row r="52" spans="1:8" x14ac:dyDescent="0.25">
      <c r="B52" s="18" t="s">
        <v>20</v>
      </c>
      <c r="C52" s="93">
        <f>+C51+C50</f>
        <v>259</v>
      </c>
    </row>
    <row r="54" spans="1:8" x14ac:dyDescent="0.25">
      <c r="C54" s="72" t="s">
        <v>63</v>
      </c>
      <c r="D54" s="71"/>
    </row>
    <row r="56" spans="1:8" x14ac:dyDescent="0.25">
      <c r="B56" s="16" t="s">
        <v>15</v>
      </c>
      <c r="C56" s="96">
        <v>4</v>
      </c>
      <c r="D56" s="9" t="s">
        <v>22</v>
      </c>
      <c r="E56" s="97">
        <v>109</v>
      </c>
    </row>
    <row r="57" spans="1:8" x14ac:dyDescent="0.25">
      <c r="B57" s="16" t="s">
        <v>8</v>
      </c>
      <c r="C57" s="96">
        <v>0</v>
      </c>
      <c r="D57" s="9" t="s">
        <v>61</v>
      </c>
      <c r="E57" s="97">
        <v>150</v>
      </c>
    </row>
    <row r="58" spans="1:8" x14ac:dyDescent="0.25">
      <c r="B58" s="9" t="s">
        <v>45</v>
      </c>
      <c r="C58" s="96">
        <v>2</v>
      </c>
      <c r="D58" s="9" t="s">
        <v>62</v>
      </c>
      <c r="E58" s="98">
        <f>+E57+E56</f>
        <v>259</v>
      </c>
    </row>
    <row r="59" spans="1:8" x14ac:dyDescent="0.25">
      <c r="E59" s="7"/>
    </row>
  </sheetData>
  <mergeCells count="78">
    <mergeCell ref="B40:E40"/>
    <mergeCell ref="A41:G41"/>
    <mergeCell ref="A42:G42"/>
    <mergeCell ref="J42:K42"/>
    <mergeCell ref="B11:E11"/>
    <mergeCell ref="F35:F37"/>
    <mergeCell ref="G35:G37"/>
    <mergeCell ref="H35:I35"/>
    <mergeCell ref="J35:J37"/>
    <mergeCell ref="K35:K37"/>
    <mergeCell ref="H36:H37"/>
    <mergeCell ref="I36:I37"/>
    <mergeCell ref="A34:C34"/>
    <mergeCell ref="A35:A37"/>
    <mergeCell ref="B35:C35"/>
    <mergeCell ref="D35:D37"/>
    <mergeCell ref="J26:J28"/>
    <mergeCell ref="K26:K28"/>
    <mergeCell ref="E35:E37"/>
    <mergeCell ref="B36:B37"/>
    <mergeCell ref="C36:C37"/>
    <mergeCell ref="I27:I28"/>
    <mergeCell ref="A31:G31"/>
    <mergeCell ref="A32:G32"/>
    <mergeCell ref="H27:H28"/>
    <mergeCell ref="B26:B28"/>
    <mergeCell ref="C26:C28"/>
    <mergeCell ref="I17:I18"/>
    <mergeCell ref="B21:E21"/>
    <mergeCell ref="B16:B18"/>
    <mergeCell ref="C16:C18"/>
    <mergeCell ref="J32:K32"/>
    <mergeCell ref="B30:E30"/>
    <mergeCell ref="A22:G22"/>
    <mergeCell ref="A23:G23"/>
    <mergeCell ref="J23:K23"/>
    <mergeCell ref="A25:D25"/>
    <mergeCell ref="A26:A28"/>
    <mergeCell ref="D26:D28"/>
    <mergeCell ref="E26:E28"/>
    <mergeCell ref="F26:F28"/>
    <mergeCell ref="G26:G28"/>
    <mergeCell ref="H26:I26"/>
    <mergeCell ref="D44:H44"/>
    <mergeCell ref="D46:F46"/>
    <mergeCell ref="D47:F47"/>
    <mergeCell ref="E49:F49"/>
    <mergeCell ref="A12:G12"/>
    <mergeCell ref="A13:G13"/>
    <mergeCell ref="A15:K15"/>
    <mergeCell ref="A16:A18"/>
    <mergeCell ref="D16:D18"/>
    <mergeCell ref="E16:E18"/>
    <mergeCell ref="F16:F18"/>
    <mergeCell ref="G16:G18"/>
    <mergeCell ref="H16:I16"/>
    <mergeCell ref="J16:J18"/>
    <mergeCell ref="K16:K18"/>
    <mergeCell ref="H17:H18"/>
    <mergeCell ref="J13:K13"/>
    <mergeCell ref="A6:D6"/>
    <mergeCell ref="G7:G9"/>
    <mergeCell ref="H7:I7"/>
    <mergeCell ref="J7:J9"/>
    <mergeCell ref="K7:K9"/>
    <mergeCell ref="H8:H9"/>
    <mergeCell ref="I8:I9"/>
    <mergeCell ref="A7:A9"/>
    <mergeCell ref="D7:D9"/>
    <mergeCell ref="E7:E9"/>
    <mergeCell ref="F7:F9"/>
    <mergeCell ref="B7:B9"/>
    <mergeCell ref="C7:C9"/>
    <mergeCell ref="A5:C5"/>
    <mergeCell ref="A1:I1"/>
    <mergeCell ref="A2:I2"/>
    <mergeCell ref="A4:I4"/>
    <mergeCell ref="A3:I3"/>
  </mergeCells>
  <pageMargins left="0.70866141732283472" right="0.70866141732283472" top="0.74803149606299213" bottom="0.74803149606299213" header="0.31496062992125984" footer="0.31496062992125984"/>
  <pageSetup scale="75" orientation="landscape" r:id="rId1"/>
  <headerFooter>
    <oddFooter>&amp;CArchivo General/2016/Ejecución Capacitaciones/Febrero</oddFooter>
  </headerFooter>
  <rowBreaks count="1" manualBreakCount="1">
    <brk id="32"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K73"/>
  <sheetViews>
    <sheetView topLeftCell="A34" workbookViewId="0">
      <selection activeCell="A18" sqref="A18:K26"/>
    </sheetView>
  </sheetViews>
  <sheetFormatPr baseColWidth="10" defaultRowHeight="15" x14ac:dyDescent="0.25"/>
  <cols>
    <col min="1" max="1" width="5.140625" customWidth="1"/>
    <col min="2" max="2" width="20.28515625" customWidth="1"/>
    <col min="3" max="3" width="27.5703125" customWidth="1"/>
    <col min="4" max="4" width="19.42578125" customWidth="1"/>
    <col min="6" max="6" width="7.7109375" customWidth="1"/>
    <col min="7" max="7" width="19.42578125" customWidth="1"/>
    <col min="8" max="8" width="9.140625" customWidth="1"/>
    <col min="9" max="9" width="10.140625" customWidth="1"/>
    <col min="10" max="10" width="11.85546875" customWidth="1"/>
    <col min="11" max="11" width="13.5703125" customWidth="1"/>
  </cols>
  <sheetData>
    <row r="2" spans="1:11" ht="15.75" x14ac:dyDescent="0.25">
      <c r="A2" s="335" t="s">
        <v>13</v>
      </c>
      <c r="B2" s="335"/>
      <c r="C2" s="335"/>
      <c r="D2" s="335"/>
      <c r="E2" s="335"/>
      <c r="F2" s="335"/>
      <c r="G2" s="335"/>
      <c r="H2" s="335"/>
      <c r="I2" s="335"/>
    </row>
    <row r="3" spans="1:11" ht="15.75" x14ac:dyDescent="0.25">
      <c r="A3" s="335" t="s">
        <v>16</v>
      </c>
      <c r="B3" s="335"/>
      <c r="C3" s="335"/>
      <c r="D3" s="335"/>
      <c r="E3" s="335"/>
      <c r="F3" s="335"/>
      <c r="G3" s="335"/>
      <c r="H3" s="335"/>
      <c r="I3" s="335"/>
    </row>
    <row r="4" spans="1:11" ht="15.75" x14ac:dyDescent="0.25">
      <c r="A4" s="6"/>
      <c r="B4" s="6"/>
      <c r="C4" s="6"/>
      <c r="D4" s="6"/>
      <c r="E4" s="6"/>
      <c r="F4" s="6"/>
      <c r="G4" s="6"/>
      <c r="H4" s="6"/>
      <c r="I4" s="6"/>
    </row>
    <row r="5" spans="1:11" ht="15.75" x14ac:dyDescent="0.25">
      <c r="A5" s="336" t="s">
        <v>51</v>
      </c>
      <c r="B5" s="336"/>
      <c r="C5" s="336"/>
      <c r="D5" s="336"/>
      <c r="E5" s="336"/>
      <c r="F5" s="336"/>
      <c r="G5" s="336"/>
      <c r="H5" s="336"/>
      <c r="I5" s="336"/>
    </row>
    <row r="6" spans="1:11" ht="15.75" x14ac:dyDescent="0.25">
      <c r="A6" s="14"/>
      <c r="B6" s="14"/>
      <c r="C6" s="14"/>
      <c r="D6" s="14"/>
      <c r="E6" s="14"/>
      <c r="F6" s="14"/>
      <c r="G6" s="14"/>
      <c r="H6" s="14"/>
      <c r="I6" s="14"/>
    </row>
    <row r="7" spans="1:11" ht="15.75" customHeight="1" thickBot="1" x14ac:dyDescent="0.3">
      <c r="A7" s="316" t="s">
        <v>37</v>
      </c>
      <c r="B7" s="317"/>
      <c r="C7" s="317"/>
      <c r="D7" s="13"/>
      <c r="E7" s="13"/>
      <c r="F7" s="13"/>
      <c r="G7" s="13"/>
      <c r="H7" s="47"/>
      <c r="I7" s="47"/>
      <c r="J7" s="48"/>
      <c r="K7" s="49"/>
    </row>
    <row r="8" spans="1:11" ht="15.75" customHeight="1" thickBot="1" x14ac:dyDescent="0.3">
      <c r="A8" s="291" t="s">
        <v>0</v>
      </c>
      <c r="B8" s="291" t="s">
        <v>39</v>
      </c>
      <c r="C8" s="295" t="s">
        <v>5</v>
      </c>
      <c r="D8" s="307" t="s">
        <v>2</v>
      </c>
      <c r="E8" s="307" t="s">
        <v>21</v>
      </c>
      <c r="F8" s="307" t="s">
        <v>50</v>
      </c>
      <c r="G8" s="291" t="s">
        <v>3</v>
      </c>
      <c r="H8" s="294" t="s">
        <v>7</v>
      </c>
      <c r="I8" s="295"/>
      <c r="J8" s="296" t="s">
        <v>25</v>
      </c>
      <c r="K8" s="296" t="s">
        <v>26</v>
      </c>
    </row>
    <row r="9" spans="1:11" x14ac:dyDescent="0.25">
      <c r="A9" s="304"/>
      <c r="B9" s="327" t="s">
        <v>4</v>
      </c>
      <c r="C9" s="329" t="s">
        <v>5</v>
      </c>
      <c r="D9" s="308"/>
      <c r="E9" s="308"/>
      <c r="F9" s="308"/>
      <c r="G9" s="292"/>
      <c r="H9" s="302" t="s">
        <v>6</v>
      </c>
      <c r="I9" s="302" t="s">
        <v>17</v>
      </c>
      <c r="J9" s="297"/>
      <c r="K9" s="299"/>
    </row>
    <row r="10" spans="1:11" ht="15.75" thickBot="1" x14ac:dyDescent="0.3">
      <c r="A10" s="301"/>
      <c r="B10" s="328"/>
      <c r="C10" s="330"/>
      <c r="D10" s="309"/>
      <c r="E10" s="309"/>
      <c r="F10" s="309"/>
      <c r="G10" s="293"/>
      <c r="H10" s="300"/>
      <c r="I10" s="303"/>
      <c r="J10" s="298"/>
      <c r="K10" s="300"/>
    </row>
    <row r="11" spans="1:11" ht="29.25" thickBot="1" x14ac:dyDescent="0.3">
      <c r="A11" s="63">
        <v>1</v>
      </c>
      <c r="B11" s="63" t="s">
        <v>40</v>
      </c>
      <c r="C11" s="86" t="s">
        <v>41</v>
      </c>
      <c r="D11" s="63" t="s">
        <v>40</v>
      </c>
      <c r="E11" s="64" t="s">
        <v>92</v>
      </c>
      <c r="F11" s="63">
        <v>2</v>
      </c>
      <c r="G11" s="63" t="s">
        <v>95</v>
      </c>
      <c r="H11" s="63">
        <v>36</v>
      </c>
      <c r="I11" s="63">
        <v>0</v>
      </c>
      <c r="J11" s="92">
        <v>0</v>
      </c>
      <c r="K11" s="82">
        <v>0</v>
      </c>
    </row>
    <row r="12" spans="1:11" ht="29.25" thickBot="1" x14ac:dyDescent="0.3">
      <c r="A12" s="63">
        <v>1</v>
      </c>
      <c r="B12" s="63" t="s">
        <v>40</v>
      </c>
      <c r="C12" s="86" t="s">
        <v>41</v>
      </c>
      <c r="D12" s="63" t="s">
        <v>40</v>
      </c>
      <c r="E12" s="64" t="s">
        <v>93</v>
      </c>
      <c r="F12" s="63">
        <v>2</v>
      </c>
      <c r="G12" s="63" t="s">
        <v>94</v>
      </c>
      <c r="H12" s="63">
        <v>35</v>
      </c>
      <c r="I12" s="63">
        <v>0</v>
      </c>
      <c r="J12" s="92">
        <v>0</v>
      </c>
      <c r="K12" s="82">
        <v>0</v>
      </c>
    </row>
    <row r="13" spans="1:11" ht="29.25" thickBot="1" x14ac:dyDescent="0.3">
      <c r="A13" s="63">
        <v>1</v>
      </c>
      <c r="B13" s="63" t="s">
        <v>40</v>
      </c>
      <c r="C13" s="86" t="s">
        <v>41</v>
      </c>
      <c r="D13" s="63" t="s">
        <v>40</v>
      </c>
      <c r="E13" s="64" t="s">
        <v>118</v>
      </c>
      <c r="F13" s="63">
        <v>2</v>
      </c>
      <c r="G13" s="63" t="s">
        <v>101</v>
      </c>
      <c r="H13" s="63">
        <v>50</v>
      </c>
      <c r="I13" s="63">
        <v>0</v>
      </c>
      <c r="J13" s="92">
        <v>0</v>
      </c>
      <c r="K13" s="82">
        <v>0</v>
      </c>
    </row>
    <row r="14" spans="1:11" ht="15.75" thickBot="1" x14ac:dyDescent="0.3">
      <c r="A14" s="70">
        <f>SUM(A11:A13)</f>
        <v>3</v>
      </c>
      <c r="B14" s="286" t="s">
        <v>90</v>
      </c>
      <c r="C14" s="287"/>
      <c r="D14" s="287"/>
      <c r="E14" s="288"/>
      <c r="F14" s="101">
        <f>SUM(F11:F13)</f>
        <v>6</v>
      </c>
      <c r="G14" s="100"/>
      <c r="H14" s="101">
        <f>SUM(H11:H13)</f>
        <v>121</v>
      </c>
      <c r="I14" s="112">
        <f t="shared" ref="I14:K14" si="0">SUM(I11:I13)</f>
        <v>0</v>
      </c>
      <c r="J14" s="116">
        <f t="shared" si="0"/>
        <v>0</v>
      </c>
      <c r="K14" s="116">
        <f t="shared" si="0"/>
        <v>0</v>
      </c>
    </row>
    <row r="15" spans="1:11" ht="15.75" thickBot="1" x14ac:dyDescent="0.3">
      <c r="A15" s="282" t="s">
        <v>11</v>
      </c>
      <c r="B15" s="283"/>
      <c r="C15" s="283"/>
      <c r="D15" s="283"/>
      <c r="E15" s="283"/>
      <c r="F15" s="283"/>
      <c r="G15" s="283"/>
      <c r="H15" s="57"/>
      <c r="I15" s="45"/>
      <c r="J15" s="99" t="s">
        <v>14</v>
      </c>
      <c r="K15" s="99">
        <f>+K14*1.1</f>
        <v>0</v>
      </c>
    </row>
    <row r="16" spans="1:11" ht="15.75" thickBot="1" x14ac:dyDescent="0.3">
      <c r="A16" s="284" t="s">
        <v>75</v>
      </c>
      <c r="B16" s="285"/>
      <c r="C16" s="285"/>
      <c r="D16" s="285"/>
      <c r="E16" s="285"/>
      <c r="F16" s="285"/>
      <c r="G16" s="285"/>
      <c r="H16" s="46"/>
      <c r="I16" s="46"/>
      <c r="J16" s="289">
        <f>+K15+J14</f>
        <v>0</v>
      </c>
      <c r="K16" s="283"/>
    </row>
    <row r="18" spans="1:11" ht="15.75" customHeight="1" thickBot="1" x14ac:dyDescent="0.3">
      <c r="A18" s="334" t="s">
        <v>111</v>
      </c>
      <c r="B18" s="334"/>
      <c r="C18" s="334"/>
      <c r="D18" s="334"/>
      <c r="E18" s="13"/>
      <c r="F18" s="13"/>
      <c r="G18" s="13"/>
      <c r="H18" s="47"/>
      <c r="I18" s="47"/>
      <c r="J18" s="48"/>
      <c r="K18" s="49"/>
    </row>
    <row r="19" spans="1:11" ht="15.75" thickBot="1" x14ac:dyDescent="0.3">
      <c r="A19" s="291" t="s">
        <v>0</v>
      </c>
      <c r="B19" s="291" t="s">
        <v>4</v>
      </c>
      <c r="C19" s="295" t="s">
        <v>5</v>
      </c>
      <c r="D19" s="307" t="s">
        <v>2</v>
      </c>
      <c r="E19" s="307" t="s">
        <v>21</v>
      </c>
      <c r="F19" s="307" t="s">
        <v>50</v>
      </c>
      <c r="G19" s="291" t="s">
        <v>3</v>
      </c>
      <c r="H19" s="294" t="s">
        <v>7</v>
      </c>
      <c r="I19" s="295"/>
      <c r="J19" s="296" t="s">
        <v>25</v>
      </c>
      <c r="K19" s="296" t="s">
        <v>26</v>
      </c>
    </row>
    <row r="20" spans="1:11" x14ac:dyDescent="0.25">
      <c r="A20" s="304"/>
      <c r="B20" s="327" t="s">
        <v>4</v>
      </c>
      <c r="C20" s="329" t="s">
        <v>5</v>
      </c>
      <c r="D20" s="308"/>
      <c r="E20" s="308"/>
      <c r="F20" s="308"/>
      <c r="G20" s="292"/>
      <c r="H20" s="302" t="s">
        <v>6</v>
      </c>
      <c r="I20" s="302" t="s">
        <v>17</v>
      </c>
      <c r="J20" s="297"/>
      <c r="K20" s="299"/>
    </row>
    <row r="21" spans="1:11" ht="15.75" thickBot="1" x14ac:dyDescent="0.3">
      <c r="A21" s="301"/>
      <c r="B21" s="328"/>
      <c r="C21" s="330"/>
      <c r="D21" s="309"/>
      <c r="E21" s="309"/>
      <c r="F21" s="309"/>
      <c r="G21" s="293"/>
      <c r="H21" s="300"/>
      <c r="I21" s="303"/>
      <c r="J21" s="298"/>
      <c r="K21" s="300"/>
    </row>
    <row r="22" spans="1:11" ht="86.25" thickBot="1" x14ac:dyDescent="0.3">
      <c r="A22" s="63">
        <v>1</v>
      </c>
      <c r="B22" s="63" t="s">
        <v>97</v>
      </c>
      <c r="C22" s="86" t="s">
        <v>98</v>
      </c>
      <c r="D22" s="63" t="s">
        <v>99</v>
      </c>
      <c r="E22" s="64" t="s">
        <v>100</v>
      </c>
      <c r="F22" s="63">
        <v>60</v>
      </c>
      <c r="G22" s="63" t="s">
        <v>101</v>
      </c>
      <c r="H22" s="63">
        <v>41</v>
      </c>
      <c r="I22" s="63">
        <v>0</v>
      </c>
      <c r="J22" s="92">
        <v>250600</v>
      </c>
      <c r="K22" s="82">
        <v>90000</v>
      </c>
    </row>
    <row r="23" spans="1:11" ht="86.25" thickBot="1" x14ac:dyDescent="0.3">
      <c r="A23" s="63">
        <v>1</v>
      </c>
      <c r="B23" s="63" t="s">
        <v>97</v>
      </c>
      <c r="C23" s="86" t="s">
        <v>98</v>
      </c>
      <c r="D23" s="63" t="s">
        <v>99</v>
      </c>
      <c r="E23" s="117" t="s">
        <v>119</v>
      </c>
      <c r="F23" s="63">
        <v>60</v>
      </c>
      <c r="G23" s="63" t="s">
        <v>120</v>
      </c>
      <c r="H23" s="63">
        <v>20</v>
      </c>
      <c r="I23" s="63">
        <v>3</v>
      </c>
      <c r="J23" s="92">
        <v>199070</v>
      </c>
      <c r="K23" s="82">
        <v>90000</v>
      </c>
    </row>
    <row r="24" spans="1:11" ht="15.75" thickBot="1" x14ac:dyDescent="0.3">
      <c r="A24" s="70">
        <f>SUM(A22:A23)</f>
        <v>2</v>
      </c>
      <c r="B24" s="286" t="s">
        <v>96</v>
      </c>
      <c r="C24" s="287"/>
      <c r="D24" s="287"/>
      <c r="E24" s="288"/>
      <c r="F24" s="103">
        <f>SUM(F22:F23)</f>
        <v>120</v>
      </c>
      <c r="G24" s="102"/>
      <c r="H24" s="103">
        <f>SUM(H22:H23)</f>
        <v>61</v>
      </c>
      <c r="I24" s="103">
        <f>SUM(I22:I23)</f>
        <v>3</v>
      </c>
      <c r="J24" s="109">
        <f>SUM(J22:J23)</f>
        <v>449670</v>
      </c>
      <c r="K24" s="83">
        <f>SUM(K22:K23)</f>
        <v>180000</v>
      </c>
    </row>
    <row r="25" spans="1:11" ht="15.75" thickBot="1" x14ac:dyDescent="0.3">
      <c r="A25" s="282" t="s">
        <v>11</v>
      </c>
      <c r="B25" s="283"/>
      <c r="C25" s="283"/>
      <c r="D25" s="283"/>
      <c r="E25" s="283"/>
      <c r="F25" s="283"/>
      <c r="G25" s="283"/>
      <c r="H25" s="57"/>
      <c r="I25" s="45"/>
      <c r="J25" s="104" t="s">
        <v>14</v>
      </c>
      <c r="K25" s="104">
        <f>+K24*1.1</f>
        <v>198000.00000000003</v>
      </c>
    </row>
    <row r="26" spans="1:11" ht="15.75" thickBot="1" x14ac:dyDescent="0.3">
      <c r="A26" s="284" t="s">
        <v>75</v>
      </c>
      <c r="B26" s="285"/>
      <c r="C26" s="285"/>
      <c r="D26" s="285"/>
      <c r="E26" s="285"/>
      <c r="F26" s="285"/>
      <c r="G26" s="285"/>
      <c r="H26" s="46"/>
      <c r="I26" s="46"/>
      <c r="J26" s="289">
        <f>+K25+J24</f>
        <v>647670</v>
      </c>
      <c r="K26" s="283"/>
    </row>
    <row r="28" spans="1:11" ht="15.75" thickBot="1" x14ac:dyDescent="0.3">
      <c r="A28" s="334" t="s">
        <v>81</v>
      </c>
      <c r="B28" s="334"/>
      <c r="C28" s="334"/>
      <c r="D28" s="334"/>
      <c r="E28" s="13"/>
      <c r="F28" s="13"/>
      <c r="G28" s="13"/>
      <c r="H28" s="47"/>
      <c r="I28" s="47"/>
      <c r="J28" s="48"/>
      <c r="K28" s="49"/>
    </row>
    <row r="29" spans="1:11" ht="15.75" thickBot="1" x14ac:dyDescent="0.3">
      <c r="A29" s="291" t="s">
        <v>0</v>
      </c>
      <c r="B29" s="291" t="s">
        <v>4</v>
      </c>
      <c r="C29" s="295" t="s">
        <v>5</v>
      </c>
      <c r="D29" s="307" t="s">
        <v>2</v>
      </c>
      <c r="E29" s="307" t="s">
        <v>21</v>
      </c>
      <c r="F29" s="307" t="s">
        <v>50</v>
      </c>
      <c r="G29" s="291" t="s">
        <v>3</v>
      </c>
      <c r="H29" s="294" t="s">
        <v>7</v>
      </c>
      <c r="I29" s="295"/>
      <c r="J29" s="296" t="s">
        <v>25</v>
      </c>
      <c r="K29" s="296" t="s">
        <v>26</v>
      </c>
    </row>
    <row r="30" spans="1:11" x14ac:dyDescent="0.25">
      <c r="A30" s="304"/>
      <c r="B30" s="327" t="s">
        <v>4</v>
      </c>
      <c r="C30" s="329" t="s">
        <v>5</v>
      </c>
      <c r="D30" s="308"/>
      <c r="E30" s="308"/>
      <c r="F30" s="308"/>
      <c r="G30" s="292"/>
      <c r="H30" s="302" t="s">
        <v>6</v>
      </c>
      <c r="I30" s="302" t="s">
        <v>17</v>
      </c>
      <c r="J30" s="297"/>
      <c r="K30" s="299"/>
    </row>
    <row r="31" spans="1:11" ht="15.75" thickBot="1" x14ac:dyDescent="0.3">
      <c r="A31" s="301"/>
      <c r="B31" s="328"/>
      <c r="C31" s="330"/>
      <c r="D31" s="309"/>
      <c r="E31" s="309"/>
      <c r="F31" s="309"/>
      <c r="G31" s="293"/>
      <c r="H31" s="300"/>
      <c r="I31" s="303"/>
      <c r="J31" s="298"/>
      <c r="K31" s="300"/>
    </row>
    <row r="32" spans="1:11" ht="48" customHeight="1" thickBot="1" x14ac:dyDescent="0.3">
      <c r="A32" s="63">
        <v>1</v>
      </c>
      <c r="B32" s="63" t="s">
        <v>107</v>
      </c>
      <c r="C32" s="86" t="s">
        <v>108</v>
      </c>
      <c r="D32" s="63" t="s">
        <v>84</v>
      </c>
      <c r="E32" s="64" t="s">
        <v>109</v>
      </c>
      <c r="F32" s="63">
        <v>16</v>
      </c>
      <c r="G32" s="63" t="s">
        <v>110</v>
      </c>
      <c r="H32" s="63">
        <v>13</v>
      </c>
      <c r="I32" s="63">
        <v>22</v>
      </c>
      <c r="J32" s="92">
        <v>43050</v>
      </c>
      <c r="K32" s="82">
        <v>60000</v>
      </c>
    </row>
    <row r="33" spans="1:11" ht="15.75" thickBot="1" x14ac:dyDescent="0.3">
      <c r="A33" s="70">
        <f>SUM(A32:A32)</f>
        <v>1</v>
      </c>
      <c r="B33" s="286" t="s">
        <v>96</v>
      </c>
      <c r="C33" s="287"/>
      <c r="D33" s="287"/>
      <c r="E33" s="288"/>
      <c r="F33" s="108">
        <f>+F32</f>
        <v>16</v>
      </c>
      <c r="G33" s="107"/>
      <c r="H33" s="108">
        <f>+H32</f>
        <v>13</v>
      </c>
      <c r="I33" s="108">
        <f>+I32</f>
        <v>22</v>
      </c>
      <c r="J33" s="109">
        <f>+J32</f>
        <v>43050</v>
      </c>
      <c r="K33" s="83">
        <f>+K32</f>
        <v>60000</v>
      </c>
    </row>
    <row r="34" spans="1:11" ht="15.75" thickBot="1" x14ac:dyDescent="0.3">
      <c r="A34" s="282" t="s">
        <v>11</v>
      </c>
      <c r="B34" s="283"/>
      <c r="C34" s="283"/>
      <c r="D34" s="283"/>
      <c r="E34" s="283"/>
      <c r="F34" s="283"/>
      <c r="G34" s="283"/>
      <c r="H34" s="57"/>
      <c r="I34" s="45"/>
      <c r="J34" s="106" t="s">
        <v>14</v>
      </c>
      <c r="K34" s="106">
        <f>+K33*1.1</f>
        <v>66000</v>
      </c>
    </row>
    <row r="35" spans="1:11" ht="15.75" thickBot="1" x14ac:dyDescent="0.3">
      <c r="A35" s="284" t="s">
        <v>75</v>
      </c>
      <c r="B35" s="285"/>
      <c r="C35" s="285"/>
      <c r="D35" s="285"/>
      <c r="E35" s="285"/>
      <c r="F35" s="285"/>
      <c r="G35" s="285"/>
      <c r="H35" s="46"/>
      <c r="I35" s="46"/>
      <c r="J35" s="289">
        <f>+K34+J33</f>
        <v>109050</v>
      </c>
      <c r="K35" s="283"/>
    </row>
    <row r="37" spans="1:11" ht="15.75" thickBot="1" x14ac:dyDescent="0.3">
      <c r="A37" s="334" t="s">
        <v>112</v>
      </c>
      <c r="B37" s="334"/>
      <c r="C37" s="334"/>
      <c r="D37" s="334"/>
      <c r="E37" s="13"/>
      <c r="F37" s="13"/>
      <c r="G37" s="13"/>
      <c r="H37" s="47"/>
      <c r="I37" s="47"/>
      <c r="J37" s="48"/>
      <c r="K37" s="49"/>
    </row>
    <row r="38" spans="1:11" ht="15.75" thickBot="1" x14ac:dyDescent="0.3">
      <c r="A38" s="291" t="s">
        <v>0</v>
      </c>
      <c r="B38" s="291" t="s">
        <v>4</v>
      </c>
      <c r="C38" s="295" t="s">
        <v>5</v>
      </c>
      <c r="D38" s="307" t="s">
        <v>2</v>
      </c>
      <c r="E38" s="307" t="s">
        <v>21</v>
      </c>
      <c r="F38" s="307" t="s">
        <v>50</v>
      </c>
      <c r="G38" s="291" t="s">
        <v>3</v>
      </c>
      <c r="H38" s="294" t="s">
        <v>7</v>
      </c>
      <c r="I38" s="295"/>
      <c r="J38" s="296" t="s">
        <v>25</v>
      </c>
      <c r="K38" s="296" t="s">
        <v>26</v>
      </c>
    </row>
    <row r="39" spans="1:11" x14ac:dyDescent="0.25">
      <c r="A39" s="304"/>
      <c r="B39" s="327" t="s">
        <v>4</v>
      </c>
      <c r="C39" s="329" t="s">
        <v>5</v>
      </c>
      <c r="D39" s="308"/>
      <c r="E39" s="308"/>
      <c r="F39" s="308"/>
      <c r="G39" s="292"/>
      <c r="H39" s="302" t="s">
        <v>6</v>
      </c>
      <c r="I39" s="302" t="s">
        <v>17</v>
      </c>
      <c r="J39" s="297"/>
      <c r="K39" s="299"/>
    </row>
    <row r="40" spans="1:11" ht="15.75" thickBot="1" x14ac:dyDescent="0.3">
      <c r="A40" s="301"/>
      <c r="B40" s="328"/>
      <c r="C40" s="330"/>
      <c r="D40" s="309"/>
      <c r="E40" s="309"/>
      <c r="F40" s="309"/>
      <c r="G40" s="293"/>
      <c r="H40" s="300"/>
      <c r="I40" s="303"/>
      <c r="J40" s="298"/>
      <c r="K40" s="300"/>
    </row>
    <row r="41" spans="1:11" ht="58.5" thickBot="1" x14ac:dyDescent="0.3">
      <c r="A41" s="111">
        <v>1</v>
      </c>
      <c r="B41" s="113" t="s">
        <v>113</v>
      </c>
      <c r="C41" s="114" t="s">
        <v>114</v>
      </c>
      <c r="D41" s="115" t="s">
        <v>115</v>
      </c>
      <c r="E41" s="64" t="s">
        <v>116</v>
      </c>
      <c r="F41" s="63">
        <v>64</v>
      </c>
      <c r="G41" s="63" t="s">
        <v>117</v>
      </c>
      <c r="H41" s="63">
        <v>0</v>
      </c>
      <c r="I41" s="63">
        <v>44</v>
      </c>
      <c r="J41" s="92">
        <v>120000</v>
      </c>
      <c r="K41" s="82">
        <v>132000</v>
      </c>
    </row>
    <row r="42" spans="1:11" ht="15.75" thickBot="1" x14ac:dyDescent="0.3">
      <c r="A42" s="70">
        <f>SUM(A41:A41)</f>
        <v>1</v>
      </c>
      <c r="B42" s="286" t="s">
        <v>96</v>
      </c>
      <c r="C42" s="287"/>
      <c r="D42" s="287"/>
      <c r="E42" s="288"/>
      <c r="F42" s="108">
        <f>+F41</f>
        <v>64</v>
      </c>
      <c r="G42" s="107"/>
      <c r="H42" s="108">
        <f>+H41</f>
        <v>0</v>
      </c>
      <c r="I42" s="108">
        <f>+I41</f>
        <v>44</v>
      </c>
      <c r="J42" s="109">
        <f>+J41</f>
        <v>120000</v>
      </c>
      <c r="K42" s="83">
        <f>+K41</f>
        <v>132000</v>
      </c>
    </row>
    <row r="43" spans="1:11" ht="15.75" thickBot="1" x14ac:dyDescent="0.3">
      <c r="A43" s="282" t="s">
        <v>11</v>
      </c>
      <c r="B43" s="283"/>
      <c r="C43" s="283"/>
      <c r="D43" s="283"/>
      <c r="E43" s="283"/>
      <c r="F43" s="283"/>
      <c r="G43" s="283"/>
      <c r="H43" s="57"/>
      <c r="I43" s="45"/>
      <c r="J43" s="106" t="s">
        <v>14</v>
      </c>
      <c r="K43" s="106">
        <f>+K42*1.1</f>
        <v>145200</v>
      </c>
    </row>
    <row r="44" spans="1:11" ht="15.75" thickBot="1" x14ac:dyDescent="0.3">
      <c r="A44" s="284" t="s">
        <v>75</v>
      </c>
      <c r="B44" s="285"/>
      <c r="C44" s="285"/>
      <c r="D44" s="285"/>
      <c r="E44" s="285"/>
      <c r="F44" s="285"/>
      <c r="G44" s="285"/>
      <c r="H44" s="46"/>
      <c r="I44" s="46"/>
      <c r="J44" s="289">
        <f>+K43+J42</f>
        <v>265200</v>
      </c>
      <c r="K44" s="283"/>
    </row>
    <row r="47" spans="1:11" ht="15.75" thickBot="1" x14ac:dyDescent="0.3">
      <c r="A47" s="334" t="s">
        <v>102</v>
      </c>
      <c r="B47" s="334"/>
      <c r="C47" s="334"/>
      <c r="D47" s="334"/>
      <c r="E47" s="13"/>
      <c r="F47" s="13"/>
      <c r="G47" s="13"/>
      <c r="H47" s="47"/>
      <c r="I47" s="47"/>
      <c r="J47" s="48"/>
      <c r="K47" s="49"/>
    </row>
    <row r="48" spans="1:11" ht="15.75" thickBot="1" x14ac:dyDescent="0.3">
      <c r="A48" s="291" t="s">
        <v>0</v>
      </c>
      <c r="B48" s="291" t="s">
        <v>4</v>
      </c>
      <c r="C48" s="295" t="s">
        <v>5</v>
      </c>
      <c r="D48" s="307" t="s">
        <v>2</v>
      </c>
      <c r="E48" s="307" t="s">
        <v>21</v>
      </c>
      <c r="F48" s="307" t="s">
        <v>50</v>
      </c>
      <c r="G48" s="291" t="s">
        <v>3</v>
      </c>
      <c r="H48" s="294" t="s">
        <v>7</v>
      </c>
      <c r="I48" s="295"/>
      <c r="J48" s="296" t="s">
        <v>25</v>
      </c>
      <c r="K48" s="296" t="s">
        <v>26</v>
      </c>
    </row>
    <row r="49" spans="1:11" x14ac:dyDescent="0.25">
      <c r="A49" s="304"/>
      <c r="B49" s="327" t="s">
        <v>4</v>
      </c>
      <c r="C49" s="329" t="s">
        <v>5</v>
      </c>
      <c r="D49" s="308"/>
      <c r="E49" s="308"/>
      <c r="F49" s="308"/>
      <c r="G49" s="292"/>
      <c r="H49" s="302" t="s">
        <v>6</v>
      </c>
      <c r="I49" s="302" t="s">
        <v>17</v>
      </c>
      <c r="J49" s="297"/>
      <c r="K49" s="299"/>
    </row>
    <row r="50" spans="1:11" ht="15.75" thickBot="1" x14ac:dyDescent="0.3">
      <c r="A50" s="301"/>
      <c r="B50" s="328"/>
      <c r="C50" s="330"/>
      <c r="D50" s="309"/>
      <c r="E50" s="309"/>
      <c r="F50" s="309"/>
      <c r="G50" s="293"/>
      <c r="H50" s="300"/>
      <c r="I50" s="303"/>
      <c r="J50" s="298"/>
      <c r="K50" s="300"/>
    </row>
    <row r="51" spans="1:11" ht="43.5" thickBot="1" x14ac:dyDescent="0.3">
      <c r="A51" s="63">
        <v>1</v>
      </c>
      <c r="B51" s="63" t="s">
        <v>76</v>
      </c>
      <c r="C51" s="86" t="s">
        <v>103</v>
      </c>
      <c r="D51" s="63" t="s">
        <v>104</v>
      </c>
      <c r="E51" s="64" t="s">
        <v>105</v>
      </c>
      <c r="F51" s="63">
        <v>16</v>
      </c>
      <c r="G51" s="63" t="s">
        <v>106</v>
      </c>
      <c r="H51" s="63">
        <v>12</v>
      </c>
      <c r="I51" s="63">
        <v>35</v>
      </c>
      <c r="J51" s="92">
        <v>45000</v>
      </c>
      <c r="K51" s="82">
        <v>37000</v>
      </c>
    </row>
    <row r="52" spans="1:11" ht="15.75" thickBot="1" x14ac:dyDescent="0.3">
      <c r="A52" s="70">
        <f>SUM(A51:A51)</f>
        <v>1</v>
      </c>
      <c r="B52" s="286" t="s">
        <v>96</v>
      </c>
      <c r="C52" s="287"/>
      <c r="D52" s="287"/>
      <c r="E52" s="288"/>
      <c r="F52" s="103">
        <f>+F51</f>
        <v>16</v>
      </c>
      <c r="G52" s="102"/>
      <c r="H52" s="103">
        <f>+H51</f>
        <v>12</v>
      </c>
      <c r="I52" s="103">
        <f>+I51</f>
        <v>35</v>
      </c>
      <c r="J52" s="109">
        <f>+J51</f>
        <v>45000</v>
      </c>
      <c r="K52" s="83">
        <f>+K51</f>
        <v>37000</v>
      </c>
    </row>
    <row r="53" spans="1:11" ht="15.75" thickBot="1" x14ac:dyDescent="0.3">
      <c r="A53" s="282" t="s">
        <v>11</v>
      </c>
      <c r="B53" s="283"/>
      <c r="C53" s="283"/>
      <c r="D53" s="283"/>
      <c r="E53" s="283"/>
      <c r="F53" s="283"/>
      <c r="G53" s="283"/>
      <c r="H53" s="57"/>
      <c r="I53" s="45"/>
      <c r="J53" s="104" t="s">
        <v>14</v>
      </c>
      <c r="K53" s="104">
        <f>+K52*1.1</f>
        <v>40700</v>
      </c>
    </row>
    <row r="54" spans="1:11" ht="15.75" thickBot="1" x14ac:dyDescent="0.3">
      <c r="A54" s="284" t="s">
        <v>75</v>
      </c>
      <c r="B54" s="285"/>
      <c r="C54" s="285"/>
      <c r="D54" s="285"/>
      <c r="E54" s="285"/>
      <c r="F54" s="285"/>
      <c r="G54" s="285"/>
      <c r="H54" s="46"/>
      <c r="I54" s="46"/>
      <c r="J54" s="289">
        <f>+K53+J52</f>
        <v>85700</v>
      </c>
      <c r="K54" s="283"/>
    </row>
    <row r="57" spans="1:11" x14ac:dyDescent="0.25">
      <c r="A57" s="16" t="s">
        <v>15</v>
      </c>
      <c r="B57" s="16"/>
      <c r="C57" s="118">
        <v>5</v>
      </c>
      <c r="D57" s="290" t="s">
        <v>43</v>
      </c>
      <c r="E57" s="290"/>
      <c r="F57" s="290"/>
      <c r="G57" s="290"/>
      <c r="H57" s="290"/>
    </row>
    <row r="58" spans="1:11" x14ac:dyDescent="0.25">
      <c r="A58" s="16" t="s">
        <v>8</v>
      </c>
      <c r="B58" s="16"/>
      <c r="C58" s="118">
        <v>0</v>
      </c>
      <c r="D58" s="105"/>
      <c r="E58" s="105"/>
      <c r="F58" s="105"/>
      <c r="G58" s="105"/>
      <c r="H58" s="105"/>
    </row>
    <row r="59" spans="1:11" x14ac:dyDescent="0.25">
      <c r="A59" s="9" t="s">
        <v>45</v>
      </c>
      <c r="B59" s="7"/>
      <c r="C59" s="118">
        <v>3</v>
      </c>
      <c r="D59" s="280" t="s">
        <v>64</v>
      </c>
      <c r="E59" s="280"/>
      <c r="F59" s="280"/>
      <c r="G59" s="119">
        <f>+J52+J42+J33+J24+J14</f>
        <v>657720</v>
      </c>
      <c r="H59" s="54"/>
    </row>
    <row r="60" spans="1:11" x14ac:dyDescent="0.25">
      <c r="A60" s="333" t="s">
        <v>19</v>
      </c>
      <c r="B60" s="333"/>
      <c r="C60" s="118">
        <v>0</v>
      </c>
      <c r="D60" s="331" t="s">
        <v>44</v>
      </c>
      <c r="E60" s="331"/>
      <c r="F60" s="331"/>
      <c r="G60" s="119">
        <f>+K53+K43+K34+K25+K15</f>
        <v>449900</v>
      </c>
      <c r="H60" s="54"/>
      <c r="K60" s="95" t="s">
        <v>14</v>
      </c>
    </row>
    <row r="61" spans="1:11" x14ac:dyDescent="0.25">
      <c r="A61" s="9" t="s">
        <v>122</v>
      </c>
      <c r="B61" s="7"/>
      <c r="C61" s="118">
        <f>+F52+F42+F33+F24+F14</f>
        <v>222</v>
      </c>
      <c r="G61" s="110"/>
      <c r="H61" s="54"/>
    </row>
    <row r="62" spans="1:11" x14ac:dyDescent="0.25">
      <c r="A62" s="9" t="s">
        <v>9</v>
      </c>
      <c r="B62" s="9"/>
      <c r="C62" s="118">
        <f>+H52+H42+H33+H24+H14</f>
        <v>207</v>
      </c>
      <c r="E62" s="281" t="s">
        <v>47</v>
      </c>
      <c r="F62" s="281"/>
      <c r="G62" s="120">
        <f>+G60+G59</f>
        <v>1107620</v>
      </c>
      <c r="H62" s="54"/>
    </row>
    <row r="63" spans="1:11" x14ac:dyDescent="0.25">
      <c r="A63" s="9" t="s">
        <v>121</v>
      </c>
      <c r="B63" s="90"/>
      <c r="C63" s="118">
        <f>+I52+I42+I33+I24+I14</f>
        <v>104</v>
      </c>
      <c r="F63" s="31"/>
      <c r="G63" s="7"/>
      <c r="H63" s="54"/>
    </row>
    <row r="64" spans="1:11" x14ac:dyDescent="0.25">
      <c r="B64" s="18" t="s">
        <v>20</v>
      </c>
      <c r="C64" s="39">
        <f>+C63+C62</f>
        <v>311</v>
      </c>
    </row>
    <row r="68" spans="2:5" x14ac:dyDescent="0.25">
      <c r="C68" s="72" t="s">
        <v>63</v>
      </c>
      <c r="D68" s="71"/>
    </row>
    <row r="70" spans="2:5" x14ac:dyDescent="0.25">
      <c r="B70" s="16" t="s">
        <v>15</v>
      </c>
      <c r="C70" s="96">
        <v>5</v>
      </c>
      <c r="D70" s="9" t="s">
        <v>22</v>
      </c>
      <c r="E70" s="97">
        <v>207</v>
      </c>
    </row>
    <row r="71" spans="2:5" x14ac:dyDescent="0.25">
      <c r="B71" s="16" t="s">
        <v>8</v>
      </c>
      <c r="C71" s="96">
        <v>0</v>
      </c>
      <c r="D71" s="9" t="s">
        <v>61</v>
      </c>
      <c r="E71" s="97">
        <v>104</v>
      </c>
    </row>
    <row r="72" spans="2:5" x14ac:dyDescent="0.25">
      <c r="B72" s="9" t="s">
        <v>45</v>
      </c>
      <c r="C72" s="96">
        <v>3</v>
      </c>
      <c r="D72" s="9" t="s">
        <v>62</v>
      </c>
      <c r="E72" s="98">
        <v>311</v>
      </c>
    </row>
    <row r="73" spans="2:5" x14ac:dyDescent="0.25">
      <c r="B73" s="16" t="s">
        <v>19</v>
      </c>
      <c r="C73" s="15">
        <v>0</v>
      </c>
    </row>
  </sheetData>
  <mergeCells count="93">
    <mergeCell ref="B42:E42"/>
    <mergeCell ref="A43:G43"/>
    <mergeCell ref="A44:G44"/>
    <mergeCell ref="J44:K44"/>
    <mergeCell ref="A35:G35"/>
    <mergeCell ref="J35:K35"/>
    <mergeCell ref="A37:D37"/>
    <mergeCell ref="A38:A40"/>
    <mergeCell ref="B38:B40"/>
    <mergeCell ref="C38:C40"/>
    <mergeCell ref="D38:D40"/>
    <mergeCell ref="E38:E40"/>
    <mergeCell ref="F38:F40"/>
    <mergeCell ref="G38:G40"/>
    <mergeCell ref="H38:I38"/>
    <mergeCell ref="J38:J40"/>
    <mergeCell ref="K38:K40"/>
    <mergeCell ref="H39:H40"/>
    <mergeCell ref="I39:I40"/>
    <mergeCell ref="K29:K31"/>
    <mergeCell ref="H30:H31"/>
    <mergeCell ref="I30:I31"/>
    <mergeCell ref="H29:I29"/>
    <mergeCell ref="J29:J31"/>
    <mergeCell ref="B33:E33"/>
    <mergeCell ref="A34:G34"/>
    <mergeCell ref="E29:E31"/>
    <mergeCell ref="F29:F31"/>
    <mergeCell ref="G29:G31"/>
    <mergeCell ref="A28:D28"/>
    <mergeCell ref="A29:A31"/>
    <mergeCell ref="B29:B31"/>
    <mergeCell ref="C29:C31"/>
    <mergeCell ref="D29:D31"/>
    <mergeCell ref="B14:E14"/>
    <mergeCell ref="A15:G15"/>
    <mergeCell ref="A16:G16"/>
    <mergeCell ref="J16:K16"/>
    <mergeCell ref="J8:J10"/>
    <mergeCell ref="K8:K10"/>
    <mergeCell ref="H9:H10"/>
    <mergeCell ref="I9:I10"/>
    <mergeCell ref="A2:I2"/>
    <mergeCell ref="A3:I3"/>
    <mergeCell ref="A5:I5"/>
    <mergeCell ref="A7:C7"/>
    <mergeCell ref="A8:A10"/>
    <mergeCell ref="D8:D10"/>
    <mergeCell ref="E8:E10"/>
    <mergeCell ref="F8:F10"/>
    <mergeCell ref="G8:G10"/>
    <mergeCell ref="H8:I8"/>
    <mergeCell ref="B8:B10"/>
    <mergeCell ref="C8:C10"/>
    <mergeCell ref="B24:E24"/>
    <mergeCell ref="A25:G25"/>
    <mergeCell ref="A26:G26"/>
    <mergeCell ref="J26:K26"/>
    <mergeCell ref="A18:D18"/>
    <mergeCell ref="F19:F21"/>
    <mergeCell ref="G19:G21"/>
    <mergeCell ref="H19:I19"/>
    <mergeCell ref="J19:J21"/>
    <mergeCell ref="K19:K21"/>
    <mergeCell ref="H20:H21"/>
    <mergeCell ref="I20:I21"/>
    <mergeCell ref="A19:A21"/>
    <mergeCell ref="D19:D21"/>
    <mergeCell ref="E19:E21"/>
    <mergeCell ref="J54:K54"/>
    <mergeCell ref="B19:B21"/>
    <mergeCell ref="C19:C21"/>
    <mergeCell ref="B48:B50"/>
    <mergeCell ref="C48:C50"/>
    <mergeCell ref="F48:F50"/>
    <mergeCell ref="G48:G50"/>
    <mergeCell ref="H48:I48"/>
    <mergeCell ref="J48:J50"/>
    <mergeCell ref="K48:K50"/>
    <mergeCell ref="H49:H50"/>
    <mergeCell ref="I49:I50"/>
    <mergeCell ref="A47:D47"/>
    <mergeCell ref="A48:A50"/>
    <mergeCell ref="D48:D50"/>
    <mergeCell ref="E48:E50"/>
    <mergeCell ref="D57:H57"/>
    <mergeCell ref="D59:F59"/>
    <mergeCell ref="D60:F60"/>
    <mergeCell ref="E62:F62"/>
    <mergeCell ref="B52:E52"/>
    <mergeCell ref="A53:G53"/>
    <mergeCell ref="A54:G54"/>
    <mergeCell ref="A60:B60"/>
  </mergeCells>
  <pageMargins left="0.23622047244094491" right="0.23622047244094491" top="0.74803149606299213" bottom="0.74803149606299213" header="0.31496062992125984" footer="0.31496062992125984"/>
  <pageSetup scale="85" orientation="landscape" r:id="rId1"/>
  <rowBreaks count="1" manualBreakCount="1">
    <brk id="55" max="1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85"/>
  <sheetViews>
    <sheetView topLeftCell="A68" workbookViewId="0">
      <selection activeCell="D39" sqref="D39"/>
    </sheetView>
  </sheetViews>
  <sheetFormatPr baseColWidth="10" defaultRowHeight="15" x14ac:dyDescent="0.25"/>
  <cols>
    <col min="1" max="1" width="5.140625" customWidth="1"/>
    <col min="2" max="2" width="20.28515625" customWidth="1"/>
    <col min="3" max="3" width="27.5703125" customWidth="1"/>
    <col min="4" max="4" width="19.42578125" customWidth="1"/>
    <col min="6" max="6" width="7.7109375" customWidth="1"/>
    <col min="7" max="7" width="19.42578125" customWidth="1"/>
    <col min="8" max="8" width="9.140625" customWidth="1"/>
    <col min="9" max="9" width="10.140625" customWidth="1"/>
    <col min="10" max="10" width="11.85546875" customWidth="1"/>
    <col min="11" max="11" width="13.5703125" customWidth="1"/>
  </cols>
  <sheetData>
    <row r="1" spans="1:11" ht="15.75" x14ac:dyDescent="0.25">
      <c r="A1" s="335" t="s">
        <v>13</v>
      </c>
      <c r="B1" s="335"/>
      <c r="C1" s="335"/>
      <c r="D1" s="335"/>
      <c r="E1" s="335"/>
      <c r="F1" s="335"/>
      <c r="G1" s="335"/>
      <c r="H1" s="335"/>
      <c r="I1" s="335"/>
    </row>
    <row r="2" spans="1:11" ht="15.75" x14ac:dyDescent="0.25">
      <c r="A2" s="335" t="s">
        <v>16</v>
      </c>
      <c r="B2" s="335"/>
      <c r="C2" s="335"/>
      <c r="D2" s="335"/>
      <c r="E2" s="335"/>
      <c r="F2" s="335"/>
      <c r="G2" s="335"/>
      <c r="H2" s="335"/>
      <c r="I2" s="335"/>
    </row>
    <row r="3" spans="1:11" ht="15.75" x14ac:dyDescent="0.25">
      <c r="A3" s="6"/>
      <c r="B3" s="6"/>
      <c r="C3" s="6"/>
      <c r="D3" s="6"/>
      <c r="E3" s="6"/>
      <c r="F3" s="6"/>
      <c r="G3" s="6"/>
      <c r="H3" s="6"/>
      <c r="I3" s="6"/>
    </row>
    <row r="4" spans="1:11" ht="15.75" x14ac:dyDescent="0.25">
      <c r="A4" s="336" t="s">
        <v>52</v>
      </c>
      <c r="B4" s="336"/>
      <c r="C4" s="336"/>
      <c r="D4" s="336"/>
      <c r="E4" s="336"/>
      <c r="F4" s="336"/>
      <c r="G4" s="336"/>
      <c r="H4" s="336"/>
      <c r="I4" s="336"/>
    </row>
    <row r="5" spans="1:11" x14ac:dyDescent="0.25">
      <c r="A5" s="1"/>
      <c r="B5" s="1"/>
      <c r="C5" s="1"/>
      <c r="D5" s="1"/>
      <c r="E5" s="1"/>
      <c r="F5" s="1"/>
      <c r="G5" s="1"/>
      <c r="H5" s="1"/>
      <c r="I5" s="1"/>
    </row>
    <row r="6" spans="1:11" ht="15.75" thickBot="1" x14ac:dyDescent="0.3">
      <c r="A6" s="365" t="s">
        <v>129</v>
      </c>
      <c r="B6" s="366"/>
      <c r="C6" s="366"/>
      <c r="D6" s="121"/>
      <c r="E6" s="121"/>
      <c r="F6" s="121"/>
      <c r="G6" s="121"/>
      <c r="H6" s="122"/>
      <c r="I6" s="122"/>
      <c r="J6" s="123"/>
      <c r="K6" s="124"/>
    </row>
    <row r="7" spans="1:11" ht="15.75" thickBot="1" x14ac:dyDescent="0.3">
      <c r="A7" s="349" t="s">
        <v>0</v>
      </c>
      <c r="B7" s="349" t="s">
        <v>39</v>
      </c>
      <c r="C7" s="341" t="s">
        <v>5</v>
      </c>
      <c r="D7" s="349" t="s">
        <v>2</v>
      </c>
      <c r="E7" s="349" t="s">
        <v>21</v>
      </c>
      <c r="F7" s="349" t="s">
        <v>50</v>
      </c>
      <c r="G7" s="349" t="s">
        <v>3</v>
      </c>
      <c r="H7" s="340" t="s">
        <v>7</v>
      </c>
      <c r="I7" s="341"/>
      <c r="J7" s="358" t="s">
        <v>25</v>
      </c>
      <c r="K7" s="358" t="s">
        <v>26</v>
      </c>
    </row>
    <row r="8" spans="1:11" x14ac:dyDescent="0.25">
      <c r="A8" s="367"/>
      <c r="B8" s="356" t="s">
        <v>4</v>
      </c>
      <c r="C8" s="369" t="s">
        <v>5</v>
      </c>
      <c r="D8" s="356"/>
      <c r="E8" s="356"/>
      <c r="F8" s="356"/>
      <c r="G8" s="350"/>
      <c r="H8" s="358" t="s">
        <v>6</v>
      </c>
      <c r="I8" s="358" t="s">
        <v>17</v>
      </c>
      <c r="J8" s="359"/>
      <c r="K8" s="361"/>
    </row>
    <row r="9" spans="1:11" ht="15.75" thickBot="1" x14ac:dyDescent="0.3">
      <c r="A9" s="368"/>
      <c r="B9" s="357"/>
      <c r="C9" s="370"/>
      <c r="D9" s="357"/>
      <c r="E9" s="357"/>
      <c r="F9" s="357"/>
      <c r="G9" s="351"/>
      <c r="H9" s="362"/>
      <c r="I9" s="363"/>
      <c r="J9" s="360"/>
      <c r="K9" s="362"/>
    </row>
    <row r="10" spans="1:11" ht="66.75" customHeight="1" thickBot="1" x14ac:dyDescent="0.3">
      <c r="A10" s="132">
        <v>1</v>
      </c>
      <c r="B10" s="132" t="s">
        <v>126</v>
      </c>
      <c r="C10" s="131" t="s">
        <v>127</v>
      </c>
      <c r="D10" s="132" t="s">
        <v>126</v>
      </c>
      <c r="E10" s="133" t="s">
        <v>118</v>
      </c>
      <c r="F10" s="132">
        <v>2</v>
      </c>
      <c r="G10" s="132" t="s">
        <v>120</v>
      </c>
      <c r="H10" s="132">
        <v>22</v>
      </c>
      <c r="I10" s="132">
        <v>0</v>
      </c>
      <c r="J10" s="92">
        <v>0</v>
      </c>
      <c r="K10" s="92">
        <v>0</v>
      </c>
    </row>
    <row r="11" spans="1:11" ht="18" customHeight="1" thickBot="1" x14ac:dyDescent="0.3">
      <c r="A11" s="138">
        <f>SUM(A10:A10)</f>
        <v>1</v>
      </c>
      <c r="B11" s="352" t="s">
        <v>90</v>
      </c>
      <c r="C11" s="353"/>
      <c r="D11" s="353"/>
      <c r="E11" s="354"/>
      <c r="F11" s="148">
        <f>SUM(F10:F10)</f>
        <v>2</v>
      </c>
      <c r="G11" s="147"/>
      <c r="H11" s="148">
        <f>SUM(H10:H10)</f>
        <v>22</v>
      </c>
      <c r="I11" s="148">
        <f>SUM(I10:I10)</f>
        <v>0</v>
      </c>
      <c r="J11" s="116">
        <f>SUM(J10:J10)</f>
        <v>0</v>
      </c>
      <c r="K11" s="116">
        <f>SUM(K10:K10)</f>
        <v>0</v>
      </c>
    </row>
    <row r="12" spans="1:11" ht="17.25" customHeight="1" thickBot="1" x14ac:dyDescent="0.3">
      <c r="A12" s="345" t="s">
        <v>11</v>
      </c>
      <c r="B12" s="346"/>
      <c r="C12" s="346"/>
      <c r="D12" s="346"/>
      <c r="E12" s="346"/>
      <c r="F12" s="346"/>
      <c r="G12" s="346"/>
      <c r="H12" s="139"/>
      <c r="I12" s="140"/>
      <c r="J12" s="149" t="s">
        <v>14</v>
      </c>
      <c r="K12" s="149">
        <f>+K11*1.1</f>
        <v>0</v>
      </c>
    </row>
    <row r="13" spans="1:11" ht="18.75" customHeight="1" thickBot="1" x14ac:dyDescent="0.3">
      <c r="A13" s="347" t="s">
        <v>75</v>
      </c>
      <c r="B13" s="348"/>
      <c r="C13" s="348"/>
      <c r="D13" s="348"/>
      <c r="E13" s="348"/>
      <c r="F13" s="348"/>
      <c r="G13" s="348"/>
      <c r="H13" s="141"/>
      <c r="I13" s="141"/>
      <c r="J13" s="364">
        <f>+K12+J11</f>
        <v>0</v>
      </c>
      <c r="K13" s="346"/>
    </row>
    <row r="14" spans="1:11" x14ac:dyDescent="0.25">
      <c r="A14" s="125"/>
      <c r="B14" s="125"/>
      <c r="C14" s="125"/>
      <c r="D14" s="125"/>
      <c r="E14" s="125"/>
      <c r="F14" s="125"/>
      <c r="G14" s="125"/>
      <c r="H14" s="125"/>
      <c r="I14" s="125"/>
      <c r="J14" s="125"/>
      <c r="K14" s="125"/>
    </row>
    <row r="15" spans="1:11" ht="15.75" thickBot="1" x14ac:dyDescent="0.3">
      <c r="A15" s="371" t="s">
        <v>81</v>
      </c>
      <c r="B15" s="371"/>
      <c r="C15" s="371"/>
      <c r="D15" s="371"/>
      <c r="E15" s="134"/>
      <c r="F15" s="134"/>
      <c r="G15" s="134"/>
      <c r="H15" s="135"/>
      <c r="I15" s="135"/>
      <c r="J15" s="136"/>
      <c r="K15" s="137"/>
    </row>
    <row r="16" spans="1:11" ht="15.75" thickBot="1" x14ac:dyDescent="0.3">
      <c r="A16" s="349" t="s">
        <v>0</v>
      </c>
      <c r="B16" s="349" t="s">
        <v>4</v>
      </c>
      <c r="C16" s="341" t="s">
        <v>5</v>
      </c>
      <c r="D16" s="349" t="s">
        <v>2</v>
      </c>
      <c r="E16" s="349" t="s">
        <v>21</v>
      </c>
      <c r="F16" s="349" t="s">
        <v>50</v>
      </c>
      <c r="G16" s="349" t="s">
        <v>3</v>
      </c>
      <c r="H16" s="340" t="s">
        <v>7</v>
      </c>
      <c r="I16" s="341"/>
      <c r="J16" s="358" t="s">
        <v>25</v>
      </c>
      <c r="K16" s="358" t="s">
        <v>26</v>
      </c>
    </row>
    <row r="17" spans="1:11" x14ac:dyDescent="0.25">
      <c r="A17" s="367"/>
      <c r="B17" s="356" t="s">
        <v>4</v>
      </c>
      <c r="C17" s="369" t="s">
        <v>5</v>
      </c>
      <c r="D17" s="356"/>
      <c r="E17" s="356"/>
      <c r="F17" s="356"/>
      <c r="G17" s="350"/>
      <c r="H17" s="358" t="s">
        <v>6</v>
      </c>
      <c r="I17" s="358" t="s">
        <v>17</v>
      </c>
      <c r="J17" s="359"/>
      <c r="K17" s="361"/>
    </row>
    <row r="18" spans="1:11" ht="15.75" thickBot="1" x14ac:dyDescent="0.3">
      <c r="A18" s="368"/>
      <c r="B18" s="357"/>
      <c r="C18" s="370"/>
      <c r="D18" s="357"/>
      <c r="E18" s="357"/>
      <c r="F18" s="357"/>
      <c r="G18" s="351"/>
      <c r="H18" s="362"/>
      <c r="I18" s="363"/>
      <c r="J18" s="360"/>
      <c r="K18" s="362"/>
    </row>
    <row r="19" spans="1:11" ht="86.25" thickBot="1" x14ac:dyDescent="0.3">
      <c r="A19" s="132">
        <v>1</v>
      </c>
      <c r="B19" s="63" t="s">
        <v>123</v>
      </c>
      <c r="C19" s="131" t="s">
        <v>146</v>
      </c>
      <c r="D19" s="132" t="s">
        <v>84</v>
      </c>
      <c r="E19" s="133" t="s">
        <v>124</v>
      </c>
      <c r="F19" s="132">
        <v>40</v>
      </c>
      <c r="G19" s="132" t="s">
        <v>125</v>
      </c>
      <c r="H19" s="132">
        <v>22</v>
      </c>
      <c r="I19" s="132">
        <v>0</v>
      </c>
      <c r="J19" s="92">
        <v>143424.95000000001</v>
      </c>
      <c r="K19" s="92">
        <v>77400</v>
      </c>
    </row>
    <row r="20" spans="1:11" ht="15.75" thickBot="1" x14ac:dyDescent="0.3">
      <c r="A20" s="138">
        <f>SUM(A19:A19)</f>
        <v>1</v>
      </c>
      <c r="B20" s="352" t="s">
        <v>96</v>
      </c>
      <c r="C20" s="353"/>
      <c r="D20" s="353"/>
      <c r="E20" s="354"/>
      <c r="F20" s="114">
        <f>SUM(F19:F19)</f>
        <v>40</v>
      </c>
      <c r="G20" s="115"/>
      <c r="H20" s="114">
        <f>SUM(H19:H19)</f>
        <v>22</v>
      </c>
      <c r="I20" s="114">
        <f>SUM(I19:I19)</f>
        <v>0</v>
      </c>
      <c r="J20" s="144">
        <f>SUM(J19:J19)</f>
        <v>143424.95000000001</v>
      </c>
      <c r="K20" s="116">
        <f>SUM(K19:K19)</f>
        <v>77400</v>
      </c>
    </row>
    <row r="21" spans="1:11" ht="15.75" thickBot="1" x14ac:dyDescent="0.3">
      <c r="A21" s="345" t="s">
        <v>11</v>
      </c>
      <c r="B21" s="346"/>
      <c r="C21" s="346"/>
      <c r="D21" s="346"/>
      <c r="E21" s="346"/>
      <c r="F21" s="346"/>
      <c r="G21" s="346"/>
      <c r="H21" s="139"/>
      <c r="I21" s="140"/>
      <c r="J21" s="145" t="s">
        <v>14</v>
      </c>
      <c r="K21" s="145">
        <f>+K20*1.1</f>
        <v>85140</v>
      </c>
    </row>
    <row r="22" spans="1:11" ht="15.75" thickBot="1" x14ac:dyDescent="0.3">
      <c r="A22" s="347" t="s">
        <v>75</v>
      </c>
      <c r="B22" s="348"/>
      <c r="C22" s="348"/>
      <c r="D22" s="348"/>
      <c r="E22" s="348"/>
      <c r="F22" s="348"/>
      <c r="G22" s="348"/>
      <c r="H22" s="141"/>
      <c r="I22" s="141"/>
      <c r="J22" s="364">
        <f>+K21+J20</f>
        <v>228564.95</v>
      </c>
      <c r="K22" s="346"/>
    </row>
    <row r="23" spans="1:11" x14ac:dyDescent="0.25">
      <c r="A23" s="158"/>
      <c r="B23" s="159"/>
      <c r="C23" s="159"/>
      <c r="D23" s="159"/>
      <c r="E23" s="159"/>
      <c r="F23" s="159"/>
      <c r="G23" s="159"/>
      <c r="H23" s="135"/>
      <c r="I23" s="135"/>
      <c r="J23" s="160"/>
      <c r="K23" s="161"/>
    </row>
    <row r="24" spans="1:11" ht="15.75" thickBot="1" x14ac:dyDescent="0.3">
      <c r="A24" s="371" t="s">
        <v>112</v>
      </c>
      <c r="B24" s="371"/>
      <c r="C24" s="371"/>
      <c r="D24" s="371"/>
      <c r="E24" s="134"/>
      <c r="F24" s="134"/>
      <c r="G24" s="134"/>
      <c r="H24" s="135"/>
      <c r="I24" s="135"/>
      <c r="J24" s="136"/>
      <c r="K24" s="137"/>
    </row>
    <row r="25" spans="1:11" ht="15.75" thickBot="1" x14ac:dyDescent="0.3">
      <c r="A25" s="349" t="s">
        <v>0</v>
      </c>
      <c r="B25" s="349" t="s">
        <v>4</v>
      </c>
      <c r="C25" s="341" t="s">
        <v>5</v>
      </c>
      <c r="D25" s="349" t="s">
        <v>2</v>
      </c>
      <c r="E25" s="349" t="s">
        <v>21</v>
      </c>
      <c r="F25" s="349" t="s">
        <v>50</v>
      </c>
      <c r="G25" s="349" t="s">
        <v>3</v>
      </c>
      <c r="H25" s="340" t="s">
        <v>7</v>
      </c>
      <c r="I25" s="341"/>
      <c r="J25" s="358" t="s">
        <v>25</v>
      </c>
      <c r="K25" s="358" t="s">
        <v>26</v>
      </c>
    </row>
    <row r="26" spans="1:11" x14ac:dyDescent="0.25">
      <c r="A26" s="367"/>
      <c r="B26" s="356" t="s">
        <v>4</v>
      </c>
      <c r="C26" s="369" t="s">
        <v>5</v>
      </c>
      <c r="D26" s="356"/>
      <c r="E26" s="356"/>
      <c r="F26" s="356"/>
      <c r="G26" s="350"/>
      <c r="H26" s="358" t="s">
        <v>6</v>
      </c>
      <c r="I26" s="358" t="s">
        <v>17</v>
      </c>
      <c r="J26" s="359"/>
      <c r="K26" s="361"/>
    </row>
    <row r="27" spans="1:11" ht="15.75" thickBot="1" x14ac:dyDescent="0.3">
      <c r="A27" s="368"/>
      <c r="B27" s="357"/>
      <c r="C27" s="370"/>
      <c r="D27" s="357"/>
      <c r="E27" s="357"/>
      <c r="F27" s="357"/>
      <c r="G27" s="351"/>
      <c r="H27" s="362"/>
      <c r="I27" s="363"/>
      <c r="J27" s="360"/>
      <c r="K27" s="362"/>
    </row>
    <row r="28" spans="1:11" ht="39.75" customHeight="1" thickBot="1" x14ac:dyDescent="0.3">
      <c r="A28" s="132">
        <v>1</v>
      </c>
      <c r="B28" s="132" t="s">
        <v>133</v>
      </c>
      <c r="C28" s="92" t="s">
        <v>140</v>
      </c>
      <c r="D28" s="92" t="s">
        <v>134</v>
      </c>
      <c r="E28" s="132" t="s">
        <v>135</v>
      </c>
      <c r="F28" s="132">
        <v>2</v>
      </c>
      <c r="G28" s="92" t="s">
        <v>136</v>
      </c>
      <c r="H28" s="132">
        <v>34</v>
      </c>
      <c r="I28" s="132">
        <v>0</v>
      </c>
      <c r="J28" s="92">
        <v>0</v>
      </c>
      <c r="K28" s="92">
        <v>0</v>
      </c>
    </row>
    <row r="29" spans="1:11" ht="48" customHeight="1" thickBot="1" x14ac:dyDescent="0.3">
      <c r="A29" s="132">
        <v>1</v>
      </c>
      <c r="B29" s="132" t="s">
        <v>139</v>
      </c>
      <c r="C29" s="92" t="s">
        <v>137</v>
      </c>
      <c r="D29" s="92" t="s">
        <v>134</v>
      </c>
      <c r="E29" s="132" t="s">
        <v>138</v>
      </c>
      <c r="F29" s="132">
        <v>8</v>
      </c>
      <c r="G29" s="92" t="s">
        <v>136</v>
      </c>
      <c r="H29" s="132">
        <v>34</v>
      </c>
      <c r="I29" s="132">
        <v>19</v>
      </c>
      <c r="J29" s="92">
        <v>116536.8</v>
      </c>
      <c r="K29" s="92">
        <v>0</v>
      </c>
    </row>
    <row r="30" spans="1:11" ht="15" customHeight="1" thickBot="1" x14ac:dyDescent="0.3">
      <c r="A30" s="138">
        <f>+A29+A28</f>
        <v>2</v>
      </c>
      <c r="B30" s="352" t="s">
        <v>96</v>
      </c>
      <c r="C30" s="353"/>
      <c r="D30" s="353"/>
      <c r="E30" s="354"/>
      <c r="F30" s="143">
        <f>+F29+F28</f>
        <v>10</v>
      </c>
      <c r="G30" s="142"/>
      <c r="H30" s="143">
        <f>+H29+H28</f>
        <v>68</v>
      </c>
      <c r="I30" s="143">
        <f>+I29+I28</f>
        <v>19</v>
      </c>
      <c r="J30" s="144">
        <f>+J28+J29</f>
        <v>116536.8</v>
      </c>
      <c r="K30" s="116">
        <f>SUM(K28:K29)</f>
        <v>0</v>
      </c>
    </row>
    <row r="31" spans="1:11" ht="15.75" thickBot="1" x14ac:dyDescent="0.3">
      <c r="A31" s="345" t="s">
        <v>11</v>
      </c>
      <c r="B31" s="346"/>
      <c r="C31" s="346"/>
      <c r="D31" s="346"/>
      <c r="E31" s="346"/>
      <c r="F31" s="346"/>
      <c r="G31" s="346"/>
      <c r="H31" s="139"/>
      <c r="I31" s="140"/>
      <c r="J31" s="146" t="s">
        <v>14</v>
      </c>
      <c r="K31" s="146">
        <f>+K30*1.1</f>
        <v>0</v>
      </c>
    </row>
    <row r="32" spans="1:11" ht="15.75" thickBot="1" x14ac:dyDescent="0.3">
      <c r="A32" s="347" t="s">
        <v>75</v>
      </c>
      <c r="B32" s="348"/>
      <c r="C32" s="348"/>
      <c r="D32" s="348"/>
      <c r="E32" s="348"/>
      <c r="F32" s="348"/>
      <c r="G32" s="348"/>
      <c r="H32" s="141"/>
      <c r="I32" s="141"/>
      <c r="J32" s="364">
        <f>+K31+J30</f>
        <v>116536.8</v>
      </c>
      <c r="K32" s="346"/>
    </row>
    <row r="33" spans="1:12" x14ac:dyDescent="0.25">
      <c r="A33" s="125"/>
      <c r="B33" s="125"/>
      <c r="C33" s="125"/>
      <c r="D33" s="125"/>
      <c r="E33" s="125"/>
      <c r="F33" s="125"/>
      <c r="G33" s="125"/>
      <c r="H33" s="125"/>
      <c r="I33" s="125"/>
      <c r="J33" s="125"/>
      <c r="K33" s="125"/>
    </row>
    <row r="34" spans="1:12" x14ac:dyDescent="0.25">
      <c r="A34" s="150"/>
      <c r="B34" s="151"/>
      <c r="C34" s="151"/>
      <c r="D34" s="151"/>
      <c r="E34" s="151"/>
      <c r="F34" s="151"/>
      <c r="G34" s="151"/>
      <c r="H34" s="122"/>
      <c r="I34" s="122"/>
      <c r="J34" s="152"/>
      <c r="K34" s="153"/>
    </row>
    <row r="35" spans="1:12" ht="15.75" thickBot="1" x14ac:dyDescent="0.3">
      <c r="A35" s="371" t="s">
        <v>143</v>
      </c>
      <c r="B35" s="371"/>
      <c r="C35" s="371"/>
      <c r="D35" s="371"/>
      <c r="E35" s="121"/>
      <c r="F35" s="121"/>
      <c r="G35" s="121"/>
      <c r="H35" s="122"/>
      <c r="I35" s="122"/>
      <c r="J35" s="123"/>
      <c r="K35" s="124"/>
    </row>
    <row r="36" spans="1:12" ht="15.75" thickBot="1" x14ac:dyDescent="0.3">
      <c r="A36" s="349" t="s">
        <v>0</v>
      </c>
      <c r="B36" s="349" t="s">
        <v>4</v>
      </c>
      <c r="C36" s="341" t="s">
        <v>5</v>
      </c>
      <c r="D36" s="349" t="s">
        <v>2</v>
      </c>
      <c r="E36" s="349" t="s">
        <v>21</v>
      </c>
      <c r="F36" s="349" t="s">
        <v>50</v>
      </c>
      <c r="G36" s="349" t="s">
        <v>3</v>
      </c>
      <c r="H36" s="340" t="s">
        <v>7</v>
      </c>
      <c r="I36" s="341"/>
      <c r="J36" s="358" t="s">
        <v>25</v>
      </c>
      <c r="K36" s="358" t="s">
        <v>26</v>
      </c>
    </row>
    <row r="37" spans="1:12" x14ac:dyDescent="0.25">
      <c r="A37" s="367"/>
      <c r="B37" s="356" t="s">
        <v>4</v>
      </c>
      <c r="C37" s="369" t="s">
        <v>5</v>
      </c>
      <c r="D37" s="356"/>
      <c r="E37" s="356"/>
      <c r="F37" s="356"/>
      <c r="G37" s="350"/>
      <c r="H37" s="358" t="s">
        <v>6</v>
      </c>
      <c r="I37" s="358" t="s">
        <v>17</v>
      </c>
      <c r="J37" s="359"/>
      <c r="K37" s="361"/>
    </row>
    <row r="38" spans="1:12" ht="15.75" thickBot="1" x14ac:dyDescent="0.3">
      <c r="A38" s="368"/>
      <c r="B38" s="357"/>
      <c r="C38" s="370"/>
      <c r="D38" s="357"/>
      <c r="E38" s="357"/>
      <c r="F38" s="357"/>
      <c r="G38" s="351"/>
      <c r="H38" s="362"/>
      <c r="I38" s="363"/>
      <c r="J38" s="360"/>
      <c r="K38" s="362"/>
    </row>
    <row r="39" spans="1:12" ht="39.75" customHeight="1" thickBot="1" x14ac:dyDescent="0.3">
      <c r="A39" s="132">
        <v>1</v>
      </c>
      <c r="B39" s="132" t="s">
        <v>70</v>
      </c>
      <c r="C39" s="132" t="s">
        <v>144</v>
      </c>
      <c r="D39" s="132" t="s">
        <v>70</v>
      </c>
      <c r="E39" s="133" t="s">
        <v>130</v>
      </c>
      <c r="F39" s="132">
        <v>3</v>
      </c>
      <c r="G39" s="132" t="s">
        <v>131</v>
      </c>
      <c r="H39" s="132">
        <v>150</v>
      </c>
      <c r="I39" s="132">
        <v>0</v>
      </c>
      <c r="J39" s="156">
        <v>0</v>
      </c>
      <c r="K39" s="156">
        <v>0</v>
      </c>
      <c r="L39" s="155"/>
    </row>
    <row r="40" spans="1:12" ht="35.25" customHeight="1" thickBot="1" x14ac:dyDescent="0.3">
      <c r="A40" s="132">
        <v>1</v>
      </c>
      <c r="B40" s="132" t="s">
        <v>70</v>
      </c>
      <c r="C40" s="132" t="s">
        <v>145</v>
      </c>
      <c r="D40" s="132" t="s">
        <v>70</v>
      </c>
      <c r="E40" s="157" t="s">
        <v>148</v>
      </c>
      <c r="F40" s="132">
        <v>28</v>
      </c>
      <c r="G40" s="132" t="s">
        <v>131</v>
      </c>
      <c r="H40" s="132">
        <v>29</v>
      </c>
      <c r="I40" s="132">
        <v>0</v>
      </c>
      <c r="J40" s="156">
        <v>63000.67</v>
      </c>
      <c r="K40" s="156">
        <v>80400</v>
      </c>
      <c r="L40" s="155"/>
    </row>
    <row r="41" spans="1:12" ht="15.75" thickBot="1" x14ac:dyDescent="0.3">
      <c r="A41" s="138">
        <f>SUM(A39:A40)</f>
        <v>2</v>
      </c>
      <c r="B41" s="352" t="s">
        <v>96</v>
      </c>
      <c r="C41" s="353"/>
      <c r="D41" s="353"/>
      <c r="E41" s="354"/>
      <c r="F41" s="143">
        <f>SUM(F39:F40)</f>
        <v>31</v>
      </c>
      <c r="G41" s="142"/>
      <c r="H41" s="143">
        <f>SUM(H39:H40)</f>
        <v>179</v>
      </c>
      <c r="I41" s="143">
        <f>+I39</f>
        <v>0</v>
      </c>
      <c r="J41" s="144">
        <f>SUM(J39:J40)</f>
        <v>63000.67</v>
      </c>
      <c r="K41" s="116">
        <f>SUM(K39:K40)</f>
        <v>80400</v>
      </c>
      <c r="L41" s="155"/>
    </row>
    <row r="42" spans="1:12" ht="15.75" thickBot="1" x14ac:dyDescent="0.3">
      <c r="A42" s="345" t="s">
        <v>11</v>
      </c>
      <c r="B42" s="346"/>
      <c r="C42" s="346"/>
      <c r="D42" s="346"/>
      <c r="E42" s="346"/>
      <c r="F42" s="346"/>
      <c r="G42" s="346"/>
      <c r="H42" s="139"/>
      <c r="I42" s="140"/>
      <c r="J42" s="146" t="s">
        <v>14</v>
      </c>
      <c r="K42" s="146">
        <f>+K41*1.1</f>
        <v>88440</v>
      </c>
      <c r="L42" s="155"/>
    </row>
    <row r="43" spans="1:12" ht="15.75" thickBot="1" x14ac:dyDescent="0.3">
      <c r="A43" s="347" t="s">
        <v>75</v>
      </c>
      <c r="B43" s="348"/>
      <c r="C43" s="348"/>
      <c r="D43" s="348"/>
      <c r="E43" s="348"/>
      <c r="F43" s="348"/>
      <c r="G43" s="348"/>
      <c r="H43" s="141"/>
      <c r="I43" s="141"/>
      <c r="J43" s="364">
        <f>+K42+J41</f>
        <v>151440.66999999998</v>
      </c>
      <c r="K43" s="346"/>
      <c r="L43" s="155"/>
    </row>
    <row r="44" spans="1:12" x14ac:dyDescent="0.25">
      <c r="A44" s="158"/>
      <c r="B44" s="159"/>
      <c r="C44" s="159"/>
      <c r="D44" s="159"/>
      <c r="E44" s="159"/>
      <c r="F44" s="159"/>
      <c r="G44" s="159"/>
      <c r="H44" s="135"/>
      <c r="I44" s="135"/>
      <c r="J44" s="160"/>
      <c r="K44" s="161"/>
      <c r="L44" s="155"/>
    </row>
    <row r="45" spans="1:12" x14ac:dyDescent="0.25">
      <c r="A45" s="158"/>
      <c r="B45" s="159"/>
      <c r="C45" s="159"/>
      <c r="D45" s="159"/>
      <c r="E45" s="159"/>
      <c r="F45" s="159"/>
      <c r="G45" s="159"/>
      <c r="H45" s="135"/>
      <c r="I45" s="135"/>
      <c r="J45" s="160"/>
      <c r="K45" s="161"/>
      <c r="L45" s="155"/>
    </row>
    <row r="46" spans="1:12" ht="30" customHeight="1" x14ac:dyDescent="0.3">
      <c r="A46" s="154" t="s">
        <v>128</v>
      </c>
      <c r="B46" s="338" t="s">
        <v>132</v>
      </c>
      <c r="C46" s="338"/>
      <c r="D46" s="338"/>
      <c r="E46" s="338"/>
      <c r="F46" s="338"/>
      <c r="G46" s="338"/>
      <c r="H46" s="338"/>
      <c r="I46" s="135"/>
      <c r="J46" s="160"/>
      <c r="K46" s="161"/>
      <c r="L46" s="155"/>
    </row>
    <row r="47" spans="1:12" x14ac:dyDescent="0.25">
      <c r="A47" s="158"/>
      <c r="B47" s="159"/>
      <c r="C47" s="159"/>
      <c r="D47" s="159"/>
      <c r="E47" s="159"/>
      <c r="F47" s="159"/>
      <c r="G47" s="159"/>
      <c r="H47" s="135"/>
      <c r="I47" s="135"/>
      <c r="J47" s="160"/>
      <c r="K47" s="161"/>
      <c r="L47" s="155"/>
    </row>
    <row r="48" spans="1:12" x14ac:dyDescent="0.25">
      <c r="A48" s="158"/>
      <c r="B48" s="159"/>
      <c r="C48" s="159"/>
      <c r="D48" s="159"/>
      <c r="E48" s="159"/>
      <c r="F48" s="159"/>
      <c r="G48" s="159"/>
      <c r="H48" s="135"/>
      <c r="I48" s="135"/>
      <c r="J48" s="160"/>
      <c r="K48" s="161"/>
      <c r="L48" s="155"/>
    </row>
    <row r="49" spans="1:11" x14ac:dyDescent="0.25">
      <c r="A49" s="150"/>
      <c r="C49" s="151"/>
      <c r="D49" s="151"/>
      <c r="E49" s="151"/>
      <c r="F49" s="151"/>
      <c r="G49" s="151"/>
      <c r="H49" s="122"/>
      <c r="I49" s="122"/>
      <c r="J49" s="152"/>
      <c r="K49" s="153"/>
    </row>
    <row r="50" spans="1:11" ht="15.75" thickBot="1" x14ac:dyDescent="0.3">
      <c r="A50" s="166" t="s">
        <v>147</v>
      </c>
      <c r="B50" s="167"/>
      <c r="C50" s="168">
        <f>+C52+C53+C54+C55</f>
        <v>6</v>
      </c>
      <c r="D50" s="125"/>
      <c r="E50" s="125"/>
      <c r="F50" s="125"/>
      <c r="G50" s="125"/>
      <c r="H50" s="125"/>
      <c r="I50" s="125"/>
      <c r="J50" s="125"/>
      <c r="K50" s="125"/>
    </row>
    <row r="51" spans="1:11" x14ac:dyDescent="0.25">
      <c r="A51" s="163"/>
      <c r="B51" s="151"/>
      <c r="C51" s="165"/>
      <c r="D51" s="125"/>
      <c r="E51" s="125"/>
      <c r="F51" s="125"/>
      <c r="G51" s="125"/>
      <c r="H51" s="125"/>
      <c r="I51" s="125"/>
      <c r="J51" s="125"/>
      <c r="K51" s="125"/>
    </row>
    <row r="52" spans="1:11" x14ac:dyDescent="0.25">
      <c r="A52" s="162" t="s">
        <v>15</v>
      </c>
      <c r="B52" s="162"/>
      <c r="C52" s="97">
        <v>3</v>
      </c>
      <c r="D52" s="355"/>
      <c r="E52" s="355"/>
      <c r="F52" s="355"/>
      <c r="G52" s="355"/>
      <c r="H52" s="355"/>
      <c r="I52" s="125"/>
      <c r="J52" s="125"/>
      <c r="K52" s="125"/>
    </row>
    <row r="53" spans="1:11" x14ac:dyDescent="0.25">
      <c r="A53" s="162" t="s">
        <v>8</v>
      </c>
      <c r="B53" s="162"/>
      <c r="C53" s="97">
        <v>0</v>
      </c>
      <c r="D53" s="126"/>
      <c r="E53" s="126"/>
      <c r="F53" s="126"/>
      <c r="G53" s="126"/>
      <c r="H53" s="126"/>
      <c r="I53" s="125"/>
      <c r="J53" s="125"/>
      <c r="K53" s="125"/>
    </row>
    <row r="54" spans="1:11" x14ac:dyDescent="0.25">
      <c r="A54" s="339" t="s">
        <v>141</v>
      </c>
      <c r="B54" s="339"/>
      <c r="C54" s="97">
        <v>2</v>
      </c>
      <c r="D54" s="342" t="s">
        <v>64</v>
      </c>
      <c r="E54" s="342"/>
      <c r="F54" s="342"/>
      <c r="G54" s="119">
        <f>+J41+J30+J20+J11</f>
        <v>322962.42000000004</v>
      </c>
      <c r="H54" s="127"/>
      <c r="I54" s="125"/>
      <c r="J54" s="125"/>
      <c r="K54" s="125"/>
    </row>
    <row r="55" spans="1:11" x14ac:dyDescent="0.25">
      <c r="A55" s="339" t="s">
        <v>142</v>
      </c>
      <c r="B55" s="339"/>
      <c r="C55" s="97">
        <v>1</v>
      </c>
      <c r="D55" s="343" t="s">
        <v>44</v>
      </c>
      <c r="E55" s="343"/>
      <c r="F55" s="343"/>
      <c r="G55" s="119">
        <f>+K42+K31+K21+K12</f>
        <v>173580</v>
      </c>
      <c r="H55" s="127"/>
      <c r="I55" s="125"/>
      <c r="J55" s="125"/>
      <c r="K55" s="128" t="s">
        <v>14</v>
      </c>
    </row>
    <row r="56" spans="1:11" x14ac:dyDescent="0.25">
      <c r="A56" s="163" t="s">
        <v>122</v>
      </c>
      <c r="B56" s="164"/>
      <c r="C56" s="97">
        <f>+F41+F30+F20+F11</f>
        <v>83</v>
      </c>
      <c r="D56" s="155"/>
      <c r="E56" s="155"/>
      <c r="F56" s="155"/>
      <c r="G56" s="110"/>
      <c r="H56" s="127"/>
      <c r="I56" s="125"/>
      <c r="J56" s="125"/>
      <c r="K56" s="125"/>
    </row>
    <row r="57" spans="1:11" x14ac:dyDescent="0.25">
      <c r="A57" s="163" t="s">
        <v>9</v>
      </c>
      <c r="B57" s="163"/>
      <c r="C57" s="97">
        <f>+H11+H20+H30+H41</f>
        <v>291</v>
      </c>
      <c r="D57" s="155"/>
      <c r="E57" s="344" t="s">
        <v>47</v>
      </c>
      <c r="F57" s="344"/>
      <c r="G57" s="120">
        <f>+G55+G54</f>
        <v>496542.42000000004</v>
      </c>
      <c r="H57" s="127"/>
      <c r="I57" s="125"/>
      <c r="J57" s="125"/>
      <c r="K57" s="125"/>
    </row>
    <row r="58" spans="1:11" x14ac:dyDescent="0.25">
      <c r="A58" s="163" t="s">
        <v>121</v>
      </c>
      <c r="B58" s="169"/>
      <c r="C58" s="97">
        <f>+I41+I30+I20+I11</f>
        <v>19</v>
      </c>
      <c r="D58" s="125"/>
      <c r="E58" s="125"/>
      <c r="F58" s="129"/>
      <c r="G58" s="110"/>
      <c r="H58" s="127"/>
      <c r="I58" s="125"/>
      <c r="J58" s="125"/>
      <c r="K58" s="125"/>
    </row>
    <row r="59" spans="1:11" x14ac:dyDescent="0.25">
      <c r="A59" s="125"/>
      <c r="B59" s="170" t="s">
        <v>20</v>
      </c>
      <c r="C59" s="98">
        <f>+C58+C57</f>
        <v>310</v>
      </c>
      <c r="D59" s="125"/>
      <c r="E59" s="125"/>
      <c r="F59" s="125"/>
      <c r="G59" s="125"/>
      <c r="H59" s="125"/>
      <c r="I59" s="125"/>
      <c r="J59" s="125"/>
      <c r="K59" s="125"/>
    </row>
    <row r="60" spans="1:11" x14ac:dyDescent="0.25">
      <c r="A60" s="125"/>
      <c r="B60" s="125"/>
      <c r="C60" s="125"/>
      <c r="D60" s="125"/>
      <c r="E60" s="125"/>
      <c r="F60" s="125"/>
      <c r="G60" s="125"/>
      <c r="H60" s="125"/>
      <c r="I60" s="125"/>
      <c r="J60" s="128" t="s">
        <v>14</v>
      </c>
      <c r="K60" s="125"/>
    </row>
    <row r="61" spans="1:11" x14ac:dyDescent="0.25">
      <c r="A61" s="125"/>
      <c r="B61" s="125"/>
      <c r="C61" s="125"/>
      <c r="D61" s="125"/>
      <c r="E61" s="125"/>
      <c r="F61" s="125"/>
      <c r="G61" s="125"/>
      <c r="H61" s="125"/>
      <c r="I61" s="125"/>
      <c r="J61" s="128"/>
      <c r="K61" s="125"/>
    </row>
    <row r="62" spans="1:11" x14ac:dyDescent="0.25">
      <c r="A62" s="125"/>
      <c r="B62" s="125"/>
      <c r="C62" s="125"/>
      <c r="D62" s="125"/>
      <c r="E62" s="125"/>
      <c r="F62" s="125"/>
      <c r="G62" s="125"/>
      <c r="H62" s="125"/>
      <c r="I62" s="125"/>
      <c r="J62" s="128"/>
      <c r="K62" s="125"/>
    </row>
    <row r="63" spans="1:11" x14ac:dyDescent="0.25">
      <c r="A63" s="125"/>
      <c r="B63" s="125"/>
      <c r="C63" s="125"/>
      <c r="D63" s="125"/>
      <c r="E63" s="125"/>
      <c r="F63" s="125"/>
      <c r="G63" s="125"/>
      <c r="H63" s="125"/>
      <c r="I63" s="125"/>
      <c r="J63" s="125"/>
      <c r="K63" s="125"/>
    </row>
    <row r="64" spans="1:11" x14ac:dyDescent="0.25">
      <c r="A64" s="125"/>
      <c r="B64" s="125"/>
      <c r="C64" s="125"/>
      <c r="D64" s="125"/>
      <c r="E64" s="125"/>
      <c r="F64" s="125"/>
      <c r="G64" s="125"/>
      <c r="H64" s="125"/>
      <c r="I64" s="125"/>
      <c r="J64" s="125"/>
      <c r="K64" s="125"/>
    </row>
    <row r="65" spans="1:11" x14ac:dyDescent="0.25">
      <c r="A65" s="125"/>
      <c r="B65" s="125"/>
      <c r="C65" s="171" t="s">
        <v>63</v>
      </c>
      <c r="D65" s="130"/>
      <c r="E65" s="125"/>
      <c r="F65" s="125"/>
      <c r="G65" s="125"/>
      <c r="H65" s="125"/>
      <c r="I65" s="125"/>
      <c r="J65" s="125"/>
      <c r="K65" s="125"/>
    </row>
    <row r="66" spans="1:11" x14ac:dyDescent="0.25">
      <c r="A66" s="125"/>
      <c r="B66" s="125"/>
      <c r="C66" s="125"/>
      <c r="D66" s="125"/>
      <c r="E66" s="125"/>
      <c r="F66" s="125"/>
      <c r="G66" s="125"/>
      <c r="H66" s="125"/>
      <c r="I66" s="125"/>
      <c r="J66" s="125"/>
      <c r="K66" s="125"/>
    </row>
    <row r="67" spans="1:11" x14ac:dyDescent="0.25">
      <c r="A67" s="337" t="s">
        <v>15</v>
      </c>
      <c r="B67" s="337"/>
      <c r="C67" s="97">
        <v>4</v>
      </c>
      <c r="D67" s="163" t="s">
        <v>22</v>
      </c>
      <c r="E67" s="97">
        <f>+C57</f>
        <v>291</v>
      </c>
      <c r="F67" s="125"/>
      <c r="G67" s="125"/>
      <c r="H67" s="125"/>
      <c r="I67" s="125"/>
      <c r="J67" s="125"/>
      <c r="K67" s="125"/>
    </row>
    <row r="68" spans="1:11" x14ac:dyDescent="0.25">
      <c r="A68" s="337" t="s">
        <v>8</v>
      </c>
      <c r="B68" s="337"/>
      <c r="C68" s="97">
        <v>0</v>
      </c>
      <c r="D68" s="163" t="s">
        <v>61</v>
      </c>
      <c r="E68" s="97">
        <f>+C58</f>
        <v>19</v>
      </c>
      <c r="F68" s="125"/>
      <c r="G68" s="125"/>
      <c r="H68" s="125"/>
      <c r="I68" s="125"/>
      <c r="J68" s="125"/>
      <c r="K68" s="125"/>
    </row>
    <row r="69" spans="1:11" x14ac:dyDescent="0.25">
      <c r="A69" s="337" t="s">
        <v>141</v>
      </c>
      <c r="B69" s="337"/>
      <c r="C69" s="97">
        <v>2</v>
      </c>
      <c r="D69" s="163" t="s">
        <v>62</v>
      </c>
      <c r="E69" s="98">
        <f>+C59</f>
        <v>310</v>
      </c>
      <c r="F69" s="125"/>
      <c r="G69" s="125"/>
      <c r="H69" s="125"/>
      <c r="I69" s="125"/>
      <c r="J69" s="125"/>
      <c r="K69" s="125"/>
    </row>
    <row r="70" spans="1:11" x14ac:dyDescent="0.25">
      <c r="A70" s="337" t="s">
        <v>142</v>
      </c>
      <c r="B70" s="337"/>
      <c r="C70" s="97">
        <v>1</v>
      </c>
      <c r="D70" s="125"/>
      <c r="E70" s="125"/>
      <c r="F70" s="125"/>
      <c r="G70" s="125"/>
      <c r="H70" s="125"/>
      <c r="I70" s="125"/>
      <c r="J70" s="125"/>
      <c r="K70" s="125"/>
    </row>
    <row r="71" spans="1:11" x14ac:dyDescent="0.25">
      <c r="A71" s="125"/>
      <c r="B71" s="125"/>
      <c r="C71" s="125"/>
      <c r="D71" s="125"/>
      <c r="E71" s="125"/>
      <c r="F71" s="125"/>
      <c r="G71" s="125"/>
      <c r="H71" s="125"/>
      <c r="I71" s="125"/>
      <c r="J71" s="125"/>
      <c r="K71" s="125"/>
    </row>
    <row r="74" spans="1:11" ht="28.5" customHeight="1" x14ac:dyDescent="0.25"/>
    <row r="82" ht="16.5" customHeight="1" x14ac:dyDescent="0.25"/>
    <row r="85" ht="35.25" customHeight="1" x14ac:dyDescent="0.25"/>
  </sheetData>
  <mergeCells count="82">
    <mergeCell ref="A35:D35"/>
    <mergeCell ref="A36:A38"/>
    <mergeCell ref="B36:B38"/>
    <mergeCell ref="C36:C38"/>
    <mergeCell ref="D36:D38"/>
    <mergeCell ref="B30:E30"/>
    <mergeCell ref="A31:G31"/>
    <mergeCell ref="A32:G32"/>
    <mergeCell ref="J32:K32"/>
    <mergeCell ref="F25:F27"/>
    <mergeCell ref="G25:G27"/>
    <mergeCell ref="H25:I25"/>
    <mergeCell ref="J25:J27"/>
    <mergeCell ref="K25:K27"/>
    <mergeCell ref="H26:H27"/>
    <mergeCell ref="I26:I27"/>
    <mergeCell ref="A25:A27"/>
    <mergeCell ref="B25:B27"/>
    <mergeCell ref="C25:C27"/>
    <mergeCell ref="D25:D27"/>
    <mergeCell ref="E25:E27"/>
    <mergeCell ref="B20:E20"/>
    <mergeCell ref="A21:G21"/>
    <mergeCell ref="A22:G22"/>
    <mergeCell ref="J22:K22"/>
    <mergeCell ref="A24:D24"/>
    <mergeCell ref="J13:K13"/>
    <mergeCell ref="A15:D15"/>
    <mergeCell ref="A16:A18"/>
    <mergeCell ref="B16:B18"/>
    <mergeCell ref="C16:C18"/>
    <mergeCell ref="D16:D18"/>
    <mergeCell ref="E16:E18"/>
    <mergeCell ref="F16:F18"/>
    <mergeCell ref="G16:G18"/>
    <mergeCell ref="H16:I16"/>
    <mergeCell ref="J16:J18"/>
    <mergeCell ref="K16:K18"/>
    <mergeCell ref="H17:H18"/>
    <mergeCell ref="I17:I18"/>
    <mergeCell ref="J7:J9"/>
    <mergeCell ref="K7:K9"/>
    <mergeCell ref="H8:H9"/>
    <mergeCell ref="I8:I9"/>
    <mergeCell ref="B11:E11"/>
    <mergeCell ref="A69:B69"/>
    <mergeCell ref="A70:B70"/>
    <mergeCell ref="A1:I1"/>
    <mergeCell ref="A2:I2"/>
    <mergeCell ref="A4:I4"/>
    <mergeCell ref="A6:C6"/>
    <mergeCell ref="A7:A9"/>
    <mergeCell ref="B7:B9"/>
    <mergeCell ref="C7:C9"/>
    <mergeCell ref="D7:D9"/>
    <mergeCell ref="E7:E9"/>
    <mergeCell ref="F7:F9"/>
    <mergeCell ref="G7:G9"/>
    <mergeCell ref="H7:I7"/>
    <mergeCell ref="A12:G12"/>
    <mergeCell ref="A13:G13"/>
    <mergeCell ref="J36:J38"/>
    <mergeCell ref="K36:K38"/>
    <mergeCell ref="H37:H38"/>
    <mergeCell ref="I37:I38"/>
    <mergeCell ref="J43:K43"/>
    <mergeCell ref="A67:B67"/>
    <mergeCell ref="A68:B68"/>
    <mergeCell ref="B46:H46"/>
    <mergeCell ref="A54:B54"/>
    <mergeCell ref="H36:I36"/>
    <mergeCell ref="D54:F54"/>
    <mergeCell ref="A55:B55"/>
    <mergeCell ref="D55:F55"/>
    <mergeCell ref="E57:F57"/>
    <mergeCell ref="A42:G42"/>
    <mergeCell ref="A43:G43"/>
    <mergeCell ref="G36:G38"/>
    <mergeCell ref="B41:E41"/>
    <mergeCell ref="D52:H52"/>
    <mergeCell ref="E36:E38"/>
    <mergeCell ref="F36:F38"/>
  </mergeCells>
  <pageMargins left="0.70866141732283472" right="0.70866141732283472" top="0.74803149606299213" bottom="0.74803149606299213" header="0.31496062992125984" footer="0.31496062992125984"/>
  <pageSetup scale="75" orientation="landscape" r:id="rId1"/>
  <rowBreaks count="1" manualBreakCount="1">
    <brk id="62"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59"/>
  <sheetViews>
    <sheetView topLeftCell="A61" workbookViewId="0">
      <selection activeCell="A19" sqref="A19:K26"/>
    </sheetView>
  </sheetViews>
  <sheetFormatPr baseColWidth="10" defaultRowHeight="15" x14ac:dyDescent="0.25"/>
  <cols>
    <col min="1" max="1" width="7" customWidth="1"/>
    <col min="2" max="2" width="21.7109375" customWidth="1"/>
    <col min="3" max="3" width="27.5703125" customWidth="1"/>
    <col min="4" max="4" width="19.42578125" customWidth="1"/>
    <col min="6" max="6" width="8.140625" customWidth="1"/>
    <col min="7" max="7" width="16.140625" customWidth="1"/>
    <col min="8" max="8" width="9.140625" customWidth="1"/>
    <col min="9" max="9" width="12.42578125" customWidth="1"/>
  </cols>
  <sheetData>
    <row r="1" spans="1:11" ht="15.75" customHeight="1" x14ac:dyDescent="0.25">
      <c r="A1" s="335" t="s">
        <v>13</v>
      </c>
      <c r="B1" s="335"/>
      <c r="C1" s="335"/>
      <c r="D1" s="335"/>
      <c r="E1" s="335"/>
      <c r="F1" s="335"/>
      <c r="G1" s="335"/>
      <c r="H1" s="335"/>
      <c r="I1" s="335"/>
    </row>
    <row r="2" spans="1:11" ht="15.75" customHeight="1" x14ac:dyDescent="0.25">
      <c r="A2" s="335" t="s">
        <v>16</v>
      </c>
      <c r="B2" s="335"/>
      <c r="C2" s="335"/>
      <c r="D2" s="335"/>
      <c r="E2" s="335"/>
      <c r="F2" s="335"/>
      <c r="G2" s="335"/>
      <c r="H2" s="335"/>
      <c r="I2" s="335"/>
    </row>
    <row r="3" spans="1:11" ht="15.75" x14ac:dyDescent="0.25">
      <c r="A3" s="6"/>
      <c r="B3" s="6"/>
      <c r="C3" s="6"/>
      <c r="D3" s="6"/>
      <c r="E3" s="6"/>
      <c r="F3" s="6"/>
      <c r="G3" s="6"/>
      <c r="H3" s="6"/>
      <c r="I3" s="6"/>
    </row>
    <row r="4" spans="1:11" ht="15.75" customHeight="1" x14ac:dyDescent="0.25">
      <c r="A4" s="336" t="s">
        <v>53</v>
      </c>
      <c r="B4" s="336"/>
      <c r="C4" s="336"/>
      <c r="D4" s="336"/>
      <c r="E4" s="336"/>
      <c r="F4" s="336"/>
      <c r="G4" s="336"/>
      <c r="H4" s="336"/>
      <c r="I4" s="336"/>
    </row>
    <row r="5" spans="1:11" x14ac:dyDescent="0.25">
      <c r="A5" s="1"/>
      <c r="B5" s="1"/>
      <c r="C5" s="1"/>
      <c r="D5" s="1"/>
      <c r="E5" s="1"/>
      <c r="F5" s="1"/>
      <c r="G5" s="1"/>
      <c r="H5" s="1"/>
      <c r="I5" s="1"/>
    </row>
    <row r="6" spans="1:11" ht="15.75" thickBot="1" x14ac:dyDescent="0.3">
      <c r="A6" s="371" t="s">
        <v>81</v>
      </c>
      <c r="B6" s="371"/>
      <c r="C6" s="371"/>
      <c r="D6" s="371"/>
      <c r="E6" s="134"/>
      <c r="F6" s="134"/>
      <c r="G6" s="134"/>
      <c r="H6" s="135"/>
      <c r="I6" s="135"/>
      <c r="J6" s="136"/>
      <c r="K6" s="137"/>
    </row>
    <row r="7" spans="1:11" ht="15.75" thickBot="1" x14ac:dyDescent="0.3">
      <c r="A7" s="349" t="s">
        <v>0</v>
      </c>
      <c r="B7" s="349" t="s">
        <v>4</v>
      </c>
      <c r="C7" s="341" t="s">
        <v>5</v>
      </c>
      <c r="D7" s="349" t="s">
        <v>2</v>
      </c>
      <c r="E7" s="349" t="s">
        <v>21</v>
      </c>
      <c r="F7" s="349" t="s">
        <v>50</v>
      </c>
      <c r="G7" s="349" t="s">
        <v>3</v>
      </c>
      <c r="H7" s="340" t="s">
        <v>7</v>
      </c>
      <c r="I7" s="341"/>
      <c r="J7" s="358" t="s">
        <v>25</v>
      </c>
      <c r="K7" s="358" t="s">
        <v>26</v>
      </c>
    </row>
    <row r="8" spans="1:11" x14ac:dyDescent="0.25">
      <c r="A8" s="367"/>
      <c r="B8" s="356" t="s">
        <v>4</v>
      </c>
      <c r="C8" s="369" t="s">
        <v>5</v>
      </c>
      <c r="D8" s="356"/>
      <c r="E8" s="356"/>
      <c r="F8" s="356"/>
      <c r="G8" s="350"/>
      <c r="H8" s="358" t="s">
        <v>6</v>
      </c>
      <c r="I8" s="358" t="s">
        <v>17</v>
      </c>
      <c r="J8" s="359"/>
      <c r="K8" s="361"/>
    </row>
    <row r="9" spans="1:11" ht="15.75" thickBot="1" x14ac:dyDescent="0.3">
      <c r="A9" s="368"/>
      <c r="B9" s="357"/>
      <c r="C9" s="370"/>
      <c r="D9" s="357"/>
      <c r="E9" s="357"/>
      <c r="F9" s="357"/>
      <c r="G9" s="351"/>
      <c r="H9" s="362"/>
      <c r="I9" s="363"/>
      <c r="J9" s="360"/>
      <c r="K9" s="362"/>
    </row>
    <row r="10" spans="1:11" ht="72" thickBot="1" x14ac:dyDescent="0.3">
      <c r="A10" s="132">
        <v>1</v>
      </c>
      <c r="B10" s="63" t="s">
        <v>123</v>
      </c>
      <c r="C10" s="131" t="s">
        <v>146</v>
      </c>
      <c r="D10" s="132" t="s">
        <v>84</v>
      </c>
      <c r="E10" s="133" t="s">
        <v>173</v>
      </c>
      <c r="F10" s="132">
        <v>40</v>
      </c>
      <c r="G10" s="132" t="s">
        <v>125</v>
      </c>
      <c r="H10" s="132">
        <v>24</v>
      </c>
      <c r="I10" s="132">
        <v>1</v>
      </c>
      <c r="J10" s="92">
        <v>133500</v>
      </c>
      <c r="K10" s="92">
        <v>77400</v>
      </c>
    </row>
    <row r="11" spans="1:11" ht="43.5" thickBot="1" x14ac:dyDescent="0.3">
      <c r="A11" s="132">
        <v>1</v>
      </c>
      <c r="B11" s="63" t="s">
        <v>150</v>
      </c>
      <c r="C11" s="131" t="s">
        <v>149</v>
      </c>
      <c r="D11" s="132" t="s">
        <v>84</v>
      </c>
      <c r="E11" s="181" t="s">
        <v>151</v>
      </c>
      <c r="F11" s="132">
        <v>16</v>
      </c>
      <c r="G11" s="132" t="s">
        <v>152</v>
      </c>
      <c r="H11" s="132">
        <v>14</v>
      </c>
      <c r="I11" s="132">
        <v>23</v>
      </c>
      <c r="J11" s="92">
        <v>43515</v>
      </c>
      <c r="K11" s="92">
        <v>49000</v>
      </c>
    </row>
    <row r="12" spans="1:11" ht="57.75" thickBot="1" x14ac:dyDescent="0.3">
      <c r="A12" s="132">
        <v>1</v>
      </c>
      <c r="B12" s="63" t="s">
        <v>150</v>
      </c>
      <c r="C12" s="131" t="s">
        <v>149</v>
      </c>
      <c r="D12" s="132" t="s">
        <v>84</v>
      </c>
      <c r="E12" s="181" t="s">
        <v>153</v>
      </c>
      <c r="F12" s="132">
        <v>16</v>
      </c>
      <c r="G12" s="132" t="s">
        <v>154</v>
      </c>
      <c r="H12" s="132">
        <v>18</v>
      </c>
      <c r="I12" s="132">
        <v>19</v>
      </c>
      <c r="J12" s="92">
        <v>43515</v>
      </c>
      <c r="K12" s="92">
        <v>49000</v>
      </c>
    </row>
    <row r="13" spans="1:11" ht="35.25" customHeight="1" thickBot="1" x14ac:dyDescent="0.3">
      <c r="A13" s="132">
        <v>1</v>
      </c>
      <c r="B13" s="180" t="s">
        <v>161</v>
      </c>
      <c r="C13" s="179" t="s">
        <v>162</v>
      </c>
      <c r="D13" s="132" t="s">
        <v>84</v>
      </c>
      <c r="E13" s="184" t="s">
        <v>163</v>
      </c>
      <c r="F13" s="132">
        <v>16</v>
      </c>
      <c r="G13" s="183" t="s">
        <v>164</v>
      </c>
      <c r="H13" s="132">
        <v>11</v>
      </c>
      <c r="I13" s="132">
        <v>42</v>
      </c>
      <c r="J13" s="92">
        <v>54752</v>
      </c>
      <c r="K13" s="92">
        <v>68000</v>
      </c>
    </row>
    <row r="14" spans="1:11" ht="15.75" thickBot="1" x14ac:dyDescent="0.3">
      <c r="A14" s="177">
        <f>SUM(A10:A13)</f>
        <v>4</v>
      </c>
      <c r="B14" s="352" t="s">
        <v>96</v>
      </c>
      <c r="C14" s="353"/>
      <c r="D14" s="353"/>
      <c r="E14" s="354"/>
      <c r="F14" s="177">
        <f>SUM(F10:F13)</f>
        <v>88</v>
      </c>
      <c r="G14" s="176"/>
      <c r="H14" s="177">
        <f t="shared" ref="H14:K14" si="0">SUM(H10:H13)</f>
        <v>67</v>
      </c>
      <c r="I14" s="177">
        <f t="shared" si="0"/>
        <v>85</v>
      </c>
      <c r="J14" s="144">
        <f t="shared" si="0"/>
        <v>275282</v>
      </c>
      <c r="K14" s="144">
        <f t="shared" si="0"/>
        <v>243400</v>
      </c>
    </row>
    <row r="15" spans="1:11" ht="15.75" thickBot="1" x14ac:dyDescent="0.3">
      <c r="A15" s="345" t="s">
        <v>11</v>
      </c>
      <c r="B15" s="346"/>
      <c r="C15" s="346"/>
      <c r="D15" s="346"/>
      <c r="E15" s="346"/>
      <c r="F15" s="346"/>
      <c r="G15" s="346"/>
      <c r="H15" s="139"/>
      <c r="I15" s="140"/>
      <c r="J15" s="185" t="s">
        <v>14</v>
      </c>
      <c r="K15" s="185">
        <f>+K14*1.1</f>
        <v>267740</v>
      </c>
    </row>
    <row r="16" spans="1:11" ht="15.75" thickBot="1" x14ac:dyDescent="0.3">
      <c r="A16" s="347" t="s">
        <v>75</v>
      </c>
      <c r="B16" s="348"/>
      <c r="C16" s="348"/>
      <c r="D16" s="348"/>
      <c r="E16" s="348"/>
      <c r="F16" s="348"/>
      <c r="G16" s="348"/>
      <c r="H16" s="141"/>
      <c r="I16" s="141"/>
      <c r="J16" s="364">
        <f>+K15+J14</f>
        <v>543022</v>
      </c>
      <c r="K16" s="346"/>
    </row>
    <row r="19" spans="1:11" ht="15.75" thickBot="1" x14ac:dyDescent="0.3">
      <c r="A19" s="371" t="s">
        <v>112</v>
      </c>
      <c r="B19" s="371"/>
      <c r="C19" s="371"/>
      <c r="D19" s="371"/>
      <c r="E19" s="134"/>
      <c r="F19" s="134"/>
      <c r="G19" s="134"/>
      <c r="H19" s="135"/>
      <c r="I19" s="135"/>
      <c r="J19" s="136"/>
      <c r="K19" s="137"/>
    </row>
    <row r="20" spans="1:11" ht="15.75" thickBot="1" x14ac:dyDescent="0.3">
      <c r="A20" s="349" t="s">
        <v>0</v>
      </c>
      <c r="B20" s="349" t="s">
        <v>4</v>
      </c>
      <c r="C20" s="341" t="s">
        <v>5</v>
      </c>
      <c r="D20" s="349" t="s">
        <v>2</v>
      </c>
      <c r="E20" s="349" t="s">
        <v>21</v>
      </c>
      <c r="F20" s="349" t="s">
        <v>50</v>
      </c>
      <c r="G20" s="349" t="s">
        <v>3</v>
      </c>
      <c r="H20" s="340" t="s">
        <v>7</v>
      </c>
      <c r="I20" s="341"/>
      <c r="J20" s="358" t="s">
        <v>25</v>
      </c>
      <c r="K20" s="358" t="s">
        <v>26</v>
      </c>
    </row>
    <row r="21" spans="1:11" x14ac:dyDescent="0.25">
      <c r="A21" s="367"/>
      <c r="B21" s="356" t="s">
        <v>4</v>
      </c>
      <c r="C21" s="369" t="s">
        <v>5</v>
      </c>
      <c r="D21" s="356"/>
      <c r="E21" s="356"/>
      <c r="F21" s="356"/>
      <c r="G21" s="350"/>
      <c r="H21" s="358" t="s">
        <v>6</v>
      </c>
      <c r="I21" s="358" t="s">
        <v>17</v>
      </c>
      <c r="J21" s="359"/>
      <c r="K21" s="361"/>
    </row>
    <row r="22" spans="1:11" ht="15.75" thickBot="1" x14ac:dyDescent="0.3">
      <c r="A22" s="368"/>
      <c r="B22" s="357"/>
      <c r="C22" s="370"/>
      <c r="D22" s="357"/>
      <c r="E22" s="357"/>
      <c r="F22" s="357"/>
      <c r="G22" s="351"/>
      <c r="H22" s="362"/>
      <c r="I22" s="363"/>
      <c r="J22" s="360"/>
      <c r="K22" s="362"/>
    </row>
    <row r="23" spans="1:11" ht="47.25" customHeight="1" thickBot="1" x14ac:dyDescent="0.3">
      <c r="A23" s="132">
        <v>1</v>
      </c>
      <c r="B23" s="113" t="s">
        <v>113</v>
      </c>
      <c r="C23" s="177" t="s">
        <v>157</v>
      </c>
      <c r="D23" s="92" t="s">
        <v>134</v>
      </c>
      <c r="E23" s="132" t="s">
        <v>156</v>
      </c>
      <c r="F23" s="132">
        <v>64</v>
      </c>
      <c r="G23" s="92" t="s">
        <v>155</v>
      </c>
      <c r="H23" s="132">
        <v>0</v>
      </c>
      <c r="I23" s="132">
        <v>33</v>
      </c>
      <c r="J23" s="92">
        <v>103840</v>
      </c>
      <c r="K23" s="92">
        <v>132000</v>
      </c>
    </row>
    <row r="24" spans="1:11" ht="15.75" thickBot="1" x14ac:dyDescent="0.3">
      <c r="A24" s="138">
        <f>+A23</f>
        <v>1</v>
      </c>
      <c r="B24" s="352" t="s">
        <v>96</v>
      </c>
      <c r="C24" s="353"/>
      <c r="D24" s="353"/>
      <c r="E24" s="354"/>
      <c r="F24" s="177">
        <f>+F23</f>
        <v>64</v>
      </c>
      <c r="G24" s="176"/>
      <c r="H24" s="177">
        <f>+H23</f>
        <v>0</v>
      </c>
      <c r="I24" s="177">
        <f>+I23</f>
        <v>33</v>
      </c>
      <c r="J24" s="144">
        <f>+J23</f>
        <v>103840</v>
      </c>
      <c r="K24" s="144">
        <f>SUM(K23:K23)</f>
        <v>132000</v>
      </c>
    </row>
    <row r="25" spans="1:11" ht="15.75" thickBot="1" x14ac:dyDescent="0.3">
      <c r="A25" s="345" t="s">
        <v>11</v>
      </c>
      <c r="B25" s="346"/>
      <c r="C25" s="346"/>
      <c r="D25" s="346"/>
      <c r="E25" s="346"/>
      <c r="F25" s="346"/>
      <c r="G25" s="346"/>
      <c r="H25" s="139"/>
      <c r="I25" s="140"/>
      <c r="J25" s="178" t="s">
        <v>14</v>
      </c>
      <c r="K25" s="185">
        <f>+K24*1.1</f>
        <v>145200</v>
      </c>
    </row>
    <row r="26" spans="1:11" ht="15.75" thickBot="1" x14ac:dyDescent="0.3">
      <c r="A26" s="347" t="s">
        <v>75</v>
      </c>
      <c r="B26" s="348"/>
      <c r="C26" s="348"/>
      <c r="D26" s="348"/>
      <c r="E26" s="348"/>
      <c r="F26" s="348"/>
      <c r="G26" s="348"/>
      <c r="H26" s="141"/>
      <c r="I26" s="141"/>
      <c r="J26" s="364">
        <f>+K25+J24</f>
        <v>249040</v>
      </c>
      <c r="K26" s="346"/>
    </row>
    <row r="29" spans="1:11" ht="15.75" thickBot="1" x14ac:dyDescent="0.3">
      <c r="A29" s="324" t="s">
        <v>24</v>
      </c>
      <c r="B29" s="324"/>
      <c r="C29" s="324"/>
      <c r="D29" s="324"/>
      <c r="E29" s="324"/>
      <c r="F29" s="324"/>
      <c r="G29" s="324"/>
      <c r="H29" s="324"/>
      <c r="I29" s="324"/>
      <c r="J29" s="324"/>
      <c r="K29" s="324"/>
    </row>
    <row r="30" spans="1:11" ht="15.75" thickBot="1" x14ac:dyDescent="0.3">
      <c r="A30" s="291" t="s">
        <v>0</v>
      </c>
      <c r="B30" s="291" t="s">
        <v>4</v>
      </c>
      <c r="C30" s="295" t="s">
        <v>5</v>
      </c>
      <c r="D30" s="307" t="s">
        <v>2</v>
      </c>
      <c r="E30" s="307" t="s">
        <v>21</v>
      </c>
      <c r="F30" s="307" t="s">
        <v>50</v>
      </c>
      <c r="G30" s="291" t="s">
        <v>3</v>
      </c>
      <c r="H30" s="294" t="s">
        <v>7</v>
      </c>
      <c r="I30" s="295"/>
      <c r="J30" s="296" t="s">
        <v>25</v>
      </c>
      <c r="K30" s="296" t="s">
        <v>26</v>
      </c>
    </row>
    <row r="31" spans="1:11" x14ac:dyDescent="0.25">
      <c r="A31" s="304"/>
      <c r="B31" s="327"/>
      <c r="C31" s="329"/>
      <c r="D31" s="308"/>
      <c r="E31" s="308"/>
      <c r="F31" s="308"/>
      <c r="G31" s="292"/>
      <c r="H31" s="318" t="s">
        <v>6</v>
      </c>
      <c r="I31" s="318" t="s">
        <v>158</v>
      </c>
      <c r="J31" s="297"/>
      <c r="K31" s="299"/>
    </row>
    <row r="32" spans="1:11" ht="15.75" thickBot="1" x14ac:dyDescent="0.3">
      <c r="A32" s="301"/>
      <c r="B32" s="328"/>
      <c r="C32" s="330"/>
      <c r="D32" s="309"/>
      <c r="E32" s="309"/>
      <c r="F32" s="309"/>
      <c r="G32" s="293"/>
      <c r="H32" s="319"/>
      <c r="I32" s="320"/>
      <c r="J32" s="298"/>
      <c r="K32" s="300"/>
    </row>
    <row r="33" spans="1:11" ht="57.75" thickBot="1" x14ac:dyDescent="0.3">
      <c r="A33" s="19">
        <v>1</v>
      </c>
      <c r="B33" s="182" t="s">
        <v>159</v>
      </c>
      <c r="C33" s="182" t="s">
        <v>160</v>
      </c>
      <c r="D33" s="68" t="s">
        <v>28</v>
      </c>
      <c r="E33" s="68" t="s">
        <v>168</v>
      </c>
      <c r="F33" s="20">
        <v>8</v>
      </c>
      <c r="G33" s="85" t="s">
        <v>120</v>
      </c>
      <c r="H33" s="43">
        <v>42</v>
      </c>
      <c r="I33" s="43">
        <v>6</v>
      </c>
      <c r="J33" s="75">
        <v>44800</v>
      </c>
      <c r="K33" s="75">
        <v>60000</v>
      </c>
    </row>
    <row r="34" spans="1:11" ht="0.75" customHeight="1" thickBot="1" x14ac:dyDescent="0.3">
      <c r="A34" s="68">
        <v>1</v>
      </c>
      <c r="B34" s="19"/>
      <c r="C34" s="175"/>
      <c r="D34" s="19" t="s">
        <v>28</v>
      </c>
      <c r="E34" s="19"/>
      <c r="F34" s="21"/>
      <c r="G34" s="174"/>
      <c r="H34" s="174"/>
      <c r="I34" s="174"/>
      <c r="J34" s="76"/>
      <c r="K34" s="76"/>
    </row>
    <row r="35" spans="1:11" ht="15.75" thickBot="1" x14ac:dyDescent="0.3">
      <c r="A35" s="69">
        <f>SUM(A33:A34)</f>
        <v>2</v>
      </c>
      <c r="B35" s="286" t="s">
        <v>12</v>
      </c>
      <c r="C35" s="287"/>
      <c r="D35" s="287"/>
      <c r="E35" s="288"/>
      <c r="F35" s="94">
        <f>SUM(F33:F34)</f>
        <v>8</v>
      </c>
      <c r="G35" s="172"/>
      <c r="H35" s="175">
        <f>SUM(H33:H34)</f>
        <v>42</v>
      </c>
      <c r="I35" s="175">
        <f t="shared" ref="I35:K35" si="1">SUM(I33:I34)</f>
        <v>6</v>
      </c>
      <c r="J35" s="173">
        <f t="shared" si="1"/>
        <v>44800</v>
      </c>
      <c r="K35" s="173">
        <f t="shared" si="1"/>
        <v>60000</v>
      </c>
    </row>
    <row r="36" spans="1:11" ht="15.75" thickBot="1" x14ac:dyDescent="0.3">
      <c r="A36" s="310" t="s">
        <v>11</v>
      </c>
      <c r="B36" s="311"/>
      <c r="C36" s="311"/>
      <c r="D36" s="311"/>
      <c r="E36" s="311"/>
      <c r="F36" s="311"/>
      <c r="G36" s="312"/>
      <c r="H36" s="57"/>
      <c r="I36" s="57"/>
      <c r="J36" s="173" t="s">
        <v>14</v>
      </c>
      <c r="K36" s="59">
        <f>+K35*1.1</f>
        <v>66000</v>
      </c>
    </row>
    <row r="37" spans="1:11" ht="15.75" thickBot="1" x14ac:dyDescent="0.3">
      <c r="A37" s="286" t="s">
        <v>75</v>
      </c>
      <c r="B37" s="313"/>
      <c r="C37" s="313"/>
      <c r="D37" s="313"/>
      <c r="E37" s="313"/>
      <c r="F37" s="313"/>
      <c r="G37" s="314"/>
      <c r="H37" s="61"/>
      <c r="I37" s="61"/>
      <c r="J37" s="315">
        <f>+K36+J35</f>
        <v>110800</v>
      </c>
      <c r="K37" s="312"/>
    </row>
    <row r="42" spans="1:11" ht="16.5" thickBot="1" x14ac:dyDescent="0.3">
      <c r="A42" s="166" t="s">
        <v>147</v>
      </c>
      <c r="B42" s="167"/>
      <c r="C42" s="190">
        <f>+C44+C45</f>
        <v>6</v>
      </c>
    </row>
    <row r="43" spans="1:11" ht="15.75" x14ac:dyDescent="0.25">
      <c r="A43" s="163"/>
      <c r="B43" s="151"/>
      <c r="C43" s="191"/>
    </row>
    <row r="44" spans="1:11" ht="15.75" x14ac:dyDescent="0.25">
      <c r="A44" s="162" t="s">
        <v>15</v>
      </c>
      <c r="B44" s="162"/>
      <c r="C44" s="191">
        <v>5</v>
      </c>
    </row>
    <row r="45" spans="1:11" ht="15.75" x14ac:dyDescent="0.25">
      <c r="A45" s="162" t="s">
        <v>8</v>
      </c>
      <c r="B45" s="162"/>
      <c r="C45" s="191">
        <v>1</v>
      </c>
    </row>
    <row r="46" spans="1:11" ht="15" customHeight="1" x14ac:dyDescent="0.25">
      <c r="A46" s="339" t="s">
        <v>141</v>
      </c>
      <c r="B46" s="339"/>
      <c r="C46" s="191">
        <v>0</v>
      </c>
      <c r="E46" s="377" t="s">
        <v>165</v>
      </c>
      <c r="F46" s="377"/>
      <c r="G46" s="377"/>
      <c r="H46" s="372">
        <f>+J14+J24+J35</f>
        <v>423922</v>
      </c>
      <c r="I46" s="373"/>
    </row>
    <row r="47" spans="1:11" ht="15.75" x14ac:dyDescent="0.25">
      <c r="A47" s="339" t="s">
        <v>142</v>
      </c>
      <c r="B47" s="339"/>
      <c r="C47" s="191">
        <v>0</v>
      </c>
      <c r="E47" s="378" t="s">
        <v>166</v>
      </c>
      <c r="F47" s="378"/>
      <c r="G47" s="378"/>
      <c r="H47" s="374">
        <f>+K14+K24+K35</f>
        <v>435400</v>
      </c>
      <c r="I47" s="373"/>
    </row>
    <row r="48" spans="1:11" ht="15.75" x14ac:dyDescent="0.25">
      <c r="A48" s="163" t="s">
        <v>122</v>
      </c>
      <c r="B48" s="164"/>
      <c r="C48" s="191">
        <f>+F14+F24+F35</f>
        <v>160</v>
      </c>
      <c r="E48" s="186"/>
      <c r="F48" s="186"/>
      <c r="G48" s="186"/>
    </row>
    <row r="49" spans="1:9" ht="15.75" x14ac:dyDescent="0.25">
      <c r="A49" s="163" t="s">
        <v>9</v>
      </c>
      <c r="B49" s="163"/>
      <c r="C49" s="191">
        <f>+H14+H24+H35</f>
        <v>109</v>
      </c>
      <c r="E49" s="187" t="s">
        <v>167</v>
      </c>
      <c r="G49" s="188"/>
      <c r="H49" s="375">
        <f>+H47+H46</f>
        <v>859322</v>
      </c>
      <c r="I49" s="376"/>
    </row>
    <row r="50" spans="1:9" ht="15.75" x14ac:dyDescent="0.25">
      <c r="A50" s="163" t="s">
        <v>121</v>
      </c>
      <c r="B50" s="169"/>
      <c r="C50" s="191">
        <f>+I14+I24+I35</f>
        <v>124</v>
      </c>
    </row>
    <row r="51" spans="1:9" ht="15.75" x14ac:dyDescent="0.25">
      <c r="A51" s="125"/>
      <c r="B51" s="170" t="s">
        <v>20</v>
      </c>
      <c r="C51" s="190">
        <f>+C49+C50</f>
        <v>233</v>
      </c>
    </row>
    <row r="54" spans="1:9" ht="16.5" thickBot="1" x14ac:dyDescent="0.3">
      <c r="C54" s="192" t="s">
        <v>169</v>
      </c>
    </row>
    <row r="56" spans="1:9" ht="15.75" x14ac:dyDescent="0.25">
      <c r="A56" s="162" t="s">
        <v>15</v>
      </c>
      <c r="B56" s="162"/>
      <c r="C56" s="191">
        <v>5</v>
      </c>
      <c r="D56" s="162" t="s">
        <v>171</v>
      </c>
      <c r="E56" s="191">
        <v>109</v>
      </c>
    </row>
    <row r="57" spans="1:9" ht="15.75" x14ac:dyDescent="0.25">
      <c r="A57" s="162" t="s">
        <v>8</v>
      </c>
      <c r="B57" s="162"/>
      <c r="C57" s="191">
        <v>1</v>
      </c>
      <c r="D57" s="162" t="s">
        <v>172</v>
      </c>
      <c r="E57" s="191">
        <v>124</v>
      </c>
    </row>
    <row r="58" spans="1:9" ht="15.75" x14ac:dyDescent="0.25">
      <c r="A58" s="339" t="s">
        <v>141</v>
      </c>
      <c r="B58" s="339"/>
      <c r="C58" s="191">
        <v>0</v>
      </c>
      <c r="D58" s="189" t="s">
        <v>170</v>
      </c>
      <c r="E58" s="190">
        <f>+E56+E57</f>
        <v>233</v>
      </c>
    </row>
    <row r="59" spans="1:9" ht="15.75" x14ac:dyDescent="0.25">
      <c r="A59" s="339" t="s">
        <v>142</v>
      </c>
      <c r="B59" s="339"/>
      <c r="C59" s="191">
        <v>0</v>
      </c>
    </row>
  </sheetData>
  <mergeCells count="63">
    <mergeCell ref="A58:B58"/>
    <mergeCell ref="A59:B59"/>
    <mergeCell ref="B35:E35"/>
    <mergeCell ref="A36:G36"/>
    <mergeCell ref="A37:G37"/>
    <mergeCell ref="J37:K37"/>
    <mergeCell ref="F30:F32"/>
    <mergeCell ref="G30:G32"/>
    <mergeCell ref="H30:I30"/>
    <mergeCell ref="J30:J32"/>
    <mergeCell ref="K30:K32"/>
    <mergeCell ref="H31:H32"/>
    <mergeCell ref="I31:I32"/>
    <mergeCell ref="A30:A32"/>
    <mergeCell ref="B30:B32"/>
    <mergeCell ref="C30:C32"/>
    <mergeCell ref="D30:D32"/>
    <mergeCell ref="E30:E32"/>
    <mergeCell ref="B24:E24"/>
    <mergeCell ref="A25:G25"/>
    <mergeCell ref="A26:G26"/>
    <mergeCell ref="J26:K26"/>
    <mergeCell ref="A29:K29"/>
    <mergeCell ref="A15:G15"/>
    <mergeCell ref="A16:G16"/>
    <mergeCell ref="J16:K16"/>
    <mergeCell ref="A19:D19"/>
    <mergeCell ref="A20:A22"/>
    <mergeCell ref="B20:B22"/>
    <mergeCell ref="C20:C22"/>
    <mergeCell ref="D20:D22"/>
    <mergeCell ref="E20:E22"/>
    <mergeCell ref="F20:F22"/>
    <mergeCell ref="G20:G22"/>
    <mergeCell ref="H20:I20"/>
    <mergeCell ref="J20:J22"/>
    <mergeCell ref="K20:K22"/>
    <mergeCell ref="H21:H22"/>
    <mergeCell ref="I21:I22"/>
    <mergeCell ref="J7:J9"/>
    <mergeCell ref="K7:K9"/>
    <mergeCell ref="H8:H9"/>
    <mergeCell ref="I8:I9"/>
    <mergeCell ref="B14:E14"/>
    <mergeCell ref="A1:I1"/>
    <mergeCell ref="A2:I2"/>
    <mergeCell ref="A4:I4"/>
    <mergeCell ref="A6:D6"/>
    <mergeCell ref="A7:A9"/>
    <mergeCell ref="B7:B9"/>
    <mergeCell ref="C7:C9"/>
    <mergeCell ref="D7:D9"/>
    <mergeCell ref="E7:E9"/>
    <mergeCell ref="F7:F9"/>
    <mergeCell ref="G7:G9"/>
    <mergeCell ref="H7:I7"/>
    <mergeCell ref="H46:I46"/>
    <mergeCell ref="H47:I47"/>
    <mergeCell ref="H49:I49"/>
    <mergeCell ref="A46:B46"/>
    <mergeCell ref="A47:B47"/>
    <mergeCell ref="E46:G46"/>
    <mergeCell ref="E47:G47"/>
  </mergeCells>
  <pageMargins left="0.70866141732283472" right="0.70866141732283472" top="0.74803149606299213" bottom="0.74803149606299213" header="0.31496062992125984" footer="0.31496062992125984"/>
  <pageSetup scale="75" orientation="landscape" r:id="rId1"/>
  <rowBreaks count="2" manualBreakCount="2">
    <brk id="27" max="16383" man="1"/>
    <brk id="52"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K94"/>
  <sheetViews>
    <sheetView topLeftCell="A46" workbookViewId="0">
      <selection activeCell="I58" sqref="I58"/>
    </sheetView>
  </sheetViews>
  <sheetFormatPr baseColWidth="10" defaultRowHeight="15" x14ac:dyDescent="0.25"/>
  <cols>
    <col min="1" max="1" width="7" customWidth="1"/>
    <col min="2" max="2" width="21.7109375" customWidth="1"/>
    <col min="3" max="3" width="27.5703125" customWidth="1"/>
    <col min="4" max="4" width="17.7109375" customWidth="1"/>
    <col min="5" max="5" width="11.28515625" customWidth="1"/>
    <col min="6" max="6" width="11" customWidth="1"/>
    <col min="7" max="7" width="14.28515625" customWidth="1"/>
    <col min="8" max="8" width="9.140625" customWidth="1"/>
    <col min="9" max="9" width="12.42578125" customWidth="1"/>
    <col min="10" max="10" width="13.140625" customWidth="1"/>
    <col min="11" max="11" width="13.7109375" customWidth="1"/>
  </cols>
  <sheetData>
    <row r="2" spans="1:11" ht="15.75" x14ac:dyDescent="0.25">
      <c r="A2" s="335" t="s">
        <v>13</v>
      </c>
      <c r="B2" s="335"/>
      <c r="C2" s="335"/>
      <c r="D2" s="335"/>
      <c r="E2" s="335"/>
      <c r="F2" s="335"/>
      <c r="G2" s="335"/>
      <c r="H2" s="335"/>
    </row>
    <row r="3" spans="1:11" ht="15.75" x14ac:dyDescent="0.25">
      <c r="A3" s="335" t="s">
        <v>16</v>
      </c>
      <c r="B3" s="335"/>
      <c r="C3" s="335"/>
      <c r="D3" s="335"/>
      <c r="E3" s="335"/>
      <c r="F3" s="335"/>
      <c r="G3" s="335"/>
      <c r="H3" s="335"/>
    </row>
    <row r="4" spans="1:11" ht="15.75" x14ac:dyDescent="0.25">
      <c r="A4" s="6"/>
      <c r="B4" s="6"/>
      <c r="C4" s="6"/>
      <c r="D4" s="6"/>
      <c r="E4" s="6"/>
      <c r="F4" s="6"/>
      <c r="G4" s="6"/>
      <c r="H4" s="6"/>
    </row>
    <row r="5" spans="1:11" ht="15.75" x14ac:dyDescent="0.25">
      <c r="A5" s="336" t="s">
        <v>54</v>
      </c>
      <c r="B5" s="336"/>
      <c r="C5" s="336"/>
      <c r="D5" s="336"/>
      <c r="E5" s="336"/>
      <c r="F5" s="336"/>
      <c r="G5" s="336"/>
      <c r="H5" s="336"/>
    </row>
    <row r="6" spans="1:11" x14ac:dyDescent="0.25">
      <c r="A6" s="7"/>
      <c r="B6" s="7"/>
      <c r="C6" s="7"/>
      <c r="D6" s="7"/>
      <c r="E6" s="7"/>
      <c r="F6" s="7"/>
      <c r="G6" s="7"/>
      <c r="H6" s="7"/>
      <c r="I6" s="7"/>
    </row>
    <row r="7" spans="1:11" x14ac:dyDescent="0.25">
      <c r="A7" s="7"/>
      <c r="B7" s="7"/>
      <c r="C7" s="7"/>
      <c r="D7" s="7"/>
      <c r="E7" s="7"/>
      <c r="F7" s="7"/>
      <c r="G7" s="7"/>
      <c r="H7" s="7"/>
      <c r="I7" s="7"/>
    </row>
    <row r="8" spans="1:11" ht="15.75" customHeight="1" thickBot="1" x14ac:dyDescent="0.3">
      <c r="A8" s="324" t="s">
        <v>24</v>
      </c>
      <c r="B8" s="324"/>
      <c r="C8" s="324"/>
      <c r="D8" s="324"/>
      <c r="E8" s="324"/>
      <c r="F8" s="324"/>
      <c r="G8" s="324"/>
      <c r="H8" s="324"/>
      <c r="I8" s="324"/>
      <c r="J8" s="324"/>
      <c r="K8" s="324"/>
    </row>
    <row r="9" spans="1:11" ht="15.75" customHeight="1" thickBot="1" x14ac:dyDescent="0.3">
      <c r="A9" s="291" t="s">
        <v>0</v>
      </c>
      <c r="B9" s="291" t="s">
        <v>4</v>
      </c>
      <c r="C9" s="295" t="s">
        <v>5</v>
      </c>
      <c r="D9" s="307" t="s">
        <v>2</v>
      </c>
      <c r="E9" s="307" t="s">
        <v>21</v>
      </c>
      <c r="F9" s="307" t="s">
        <v>50</v>
      </c>
      <c r="G9" s="291" t="s">
        <v>3</v>
      </c>
      <c r="H9" s="294" t="s">
        <v>7</v>
      </c>
      <c r="I9" s="295"/>
      <c r="J9" s="296" t="s">
        <v>25</v>
      </c>
      <c r="K9" s="296" t="s">
        <v>26</v>
      </c>
    </row>
    <row r="10" spans="1:11" ht="15" customHeight="1" x14ac:dyDescent="0.25">
      <c r="A10" s="304"/>
      <c r="B10" s="327"/>
      <c r="C10" s="329"/>
      <c r="D10" s="308"/>
      <c r="E10" s="308"/>
      <c r="F10" s="308"/>
      <c r="G10" s="292"/>
      <c r="H10" s="318" t="s">
        <v>6</v>
      </c>
      <c r="I10" s="318" t="s">
        <v>158</v>
      </c>
      <c r="J10" s="297"/>
      <c r="K10" s="299"/>
    </row>
    <row r="11" spans="1:11" ht="15.75" thickBot="1" x14ac:dyDescent="0.3">
      <c r="A11" s="301"/>
      <c r="B11" s="328"/>
      <c r="C11" s="330"/>
      <c r="D11" s="309"/>
      <c r="E11" s="309"/>
      <c r="F11" s="309"/>
      <c r="G11" s="293"/>
      <c r="H11" s="319"/>
      <c r="I11" s="320"/>
      <c r="J11" s="298"/>
      <c r="K11" s="300"/>
    </row>
    <row r="12" spans="1:11" ht="57.75" thickBot="1" x14ac:dyDescent="0.3">
      <c r="A12" s="19">
        <v>1</v>
      </c>
      <c r="B12" s="132" t="s">
        <v>159</v>
      </c>
      <c r="C12" s="132" t="s">
        <v>160</v>
      </c>
      <c r="D12" s="68" t="s">
        <v>28</v>
      </c>
      <c r="E12" s="68" t="s">
        <v>174</v>
      </c>
      <c r="F12" s="20">
        <v>8</v>
      </c>
      <c r="G12" s="85" t="s">
        <v>175</v>
      </c>
      <c r="H12" s="43">
        <v>25</v>
      </c>
      <c r="I12" s="43">
        <v>14</v>
      </c>
      <c r="J12" s="75">
        <v>34180</v>
      </c>
      <c r="K12" s="75">
        <v>60000</v>
      </c>
    </row>
    <row r="13" spans="1:11" ht="15.75" customHeight="1" thickBot="1" x14ac:dyDescent="0.3">
      <c r="A13" s="69">
        <f>SUM(A12:A12)</f>
        <v>1</v>
      </c>
      <c r="B13" s="286" t="s">
        <v>12</v>
      </c>
      <c r="C13" s="287"/>
      <c r="D13" s="287"/>
      <c r="E13" s="288"/>
      <c r="F13" s="94">
        <f>SUM(F12:F12)</f>
        <v>8</v>
      </c>
      <c r="G13" s="193"/>
      <c r="H13" s="195">
        <f>SUM(H12:H12)</f>
        <v>25</v>
      </c>
      <c r="I13" s="195">
        <f>SUM(I12:I12)</f>
        <v>14</v>
      </c>
      <c r="J13" s="194">
        <f>SUM(J12:J12)</f>
        <v>34180</v>
      </c>
      <c r="K13" s="194">
        <f>SUM(K12:K12)</f>
        <v>60000</v>
      </c>
    </row>
    <row r="14" spans="1:11" ht="15.75" customHeight="1" thickBot="1" x14ac:dyDescent="0.3">
      <c r="A14" s="310" t="s">
        <v>11</v>
      </c>
      <c r="B14" s="311"/>
      <c r="C14" s="311"/>
      <c r="D14" s="311"/>
      <c r="E14" s="311"/>
      <c r="F14" s="311"/>
      <c r="G14" s="312"/>
      <c r="H14" s="57"/>
      <c r="I14" s="57"/>
      <c r="J14" s="194" t="s">
        <v>14</v>
      </c>
      <c r="K14" s="59">
        <f>+K13*1.1</f>
        <v>66000</v>
      </c>
    </row>
    <row r="15" spans="1:11" ht="15.75" customHeight="1" thickBot="1" x14ac:dyDescent="0.3">
      <c r="A15" s="286" t="s">
        <v>75</v>
      </c>
      <c r="B15" s="313"/>
      <c r="C15" s="313"/>
      <c r="D15" s="313"/>
      <c r="E15" s="313"/>
      <c r="F15" s="313"/>
      <c r="G15" s="314"/>
      <c r="H15" s="61"/>
      <c r="I15" s="61"/>
      <c r="J15" s="315">
        <f>+K14+J13</f>
        <v>100180</v>
      </c>
      <c r="K15" s="312"/>
    </row>
    <row r="16" spans="1:11" ht="15.75" customHeight="1" x14ac:dyDescent="0.25">
      <c r="A16" s="25"/>
      <c r="B16" s="65"/>
      <c r="C16" s="65"/>
      <c r="D16" s="65"/>
      <c r="E16" s="65"/>
      <c r="F16" s="65"/>
      <c r="G16" s="65"/>
      <c r="H16" s="207"/>
      <c r="I16" s="207"/>
      <c r="J16" s="88"/>
      <c r="K16" s="89"/>
    </row>
    <row r="17" spans="1:11" x14ac:dyDescent="0.25">
      <c r="A17" s="7"/>
      <c r="B17" s="7"/>
      <c r="C17" s="7"/>
      <c r="D17" s="7"/>
      <c r="E17" s="7"/>
      <c r="F17" s="7"/>
      <c r="G17" s="7"/>
      <c r="H17" s="7"/>
      <c r="I17" s="7"/>
    </row>
    <row r="18" spans="1:11" ht="15.75" thickBot="1" x14ac:dyDescent="0.3">
      <c r="A18" s="371" t="s">
        <v>81</v>
      </c>
      <c r="B18" s="371"/>
      <c r="C18" s="371"/>
      <c r="D18" s="371"/>
      <c r="E18" s="134"/>
      <c r="F18" s="134"/>
      <c r="G18" s="134"/>
      <c r="H18" s="135"/>
      <c r="I18" s="135"/>
      <c r="J18" s="136"/>
      <c r="K18" s="137"/>
    </row>
    <row r="19" spans="1:11" ht="15.75" thickBot="1" x14ac:dyDescent="0.3">
      <c r="A19" s="349" t="s">
        <v>0</v>
      </c>
      <c r="B19" s="199" t="s">
        <v>4</v>
      </c>
      <c r="C19" s="341" t="s">
        <v>5</v>
      </c>
      <c r="D19" s="349" t="s">
        <v>2</v>
      </c>
      <c r="E19" s="349" t="s">
        <v>21</v>
      </c>
      <c r="F19" s="349" t="s">
        <v>50</v>
      </c>
      <c r="G19" s="349" t="s">
        <v>3</v>
      </c>
      <c r="H19" s="340" t="s">
        <v>7</v>
      </c>
      <c r="I19" s="341"/>
      <c r="J19" s="358" t="s">
        <v>25</v>
      </c>
      <c r="K19" s="358" t="s">
        <v>26</v>
      </c>
    </row>
    <row r="20" spans="1:11" x14ac:dyDescent="0.25">
      <c r="A20" s="367"/>
      <c r="B20" s="200" t="s">
        <v>4</v>
      </c>
      <c r="C20" s="369" t="s">
        <v>5</v>
      </c>
      <c r="D20" s="356"/>
      <c r="E20" s="356"/>
      <c r="F20" s="356"/>
      <c r="G20" s="350"/>
      <c r="H20" s="358" t="s">
        <v>6</v>
      </c>
      <c r="I20" s="358" t="s">
        <v>17</v>
      </c>
      <c r="J20" s="359"/>
      <c r="K20" s="361"/>
    </row>
    <row r="21" spans="1:11" ht="15.75" thickBot="1" x14ac:dyDescent="0.3">
      <c r="A21" s="368"/>
      <c r="B21" s="201"/>
      <c r="C21" s="370"/>
      <c r="D21" s="357"/>
      <c r="E21" s="357"/>
      <c r="F21" s="357"/>
      <c r="G21" s="351"/>
      <c r="H21" s="362"/>
      <c r="I21" s="363"/>
      <c r="J21" s="360"/>
      <c r="K21" s="362"/>
    </row>
    <row r="22" spans="1:11" ht="86.25" thickBot="1" x14ac:dyDescent="0.3">
      <c r="A22" s="132">
        <v>1</v>
      </c>
      <c r="B22" s="132" t="s">
        <v>179</v>
      </c>
      <c r="C22" s="131" t="s">
        <v>176</v>
      </c>
      <c r="D22" s="132" t="s">
        <v>84</v>
      </c>
      <c r="E22" s="133" t="s">
        <v>177</v>
      </c>
      <c r="F22" s="132">
        <v>16</v>
      </c>
      <c r="G22" s="132" t="s">
        <v>178</v>
      </c>
      <c r="H22" s="132">
        <v>36</v>
      </c>
      <c r="I22" s="132">
        <v>0</v>
      </c>
      <c r="J22" s="92">
        <v>64664</v>
      </c>
      <c r="K22" s="92">
        <v>49500</v>
      </c>
    </row>
    <row r="23" spans="1:11" ht="15.75" thickBot="1" x14ac:dyDescent="0.3">
      <c r="A23" s="138">
        <f>SUM(A22:A22)</f>
        <v>1</v>
      </c>
      <c r="B23" s="352" t="s">
        <v>96</v>
      </c>
      <c r="C23" s="353"/>
      <c r="D23" s="353"/>
      <c r="E23" s="354"/>
      <c r="F23" s="203">
        <f>SUM(F22:F22)</f>
        <v>16</v>
      </c>
      <c r="G23" s="202"/>
      <c r="H23" s="203">
        <f>SUM(H22:H22)</f>
        <v>36</v>
      </c>
      <c r="I23" s="203">
        <f>SUM(I22:I22)</f>
        <v>0</v>
      </c>
      <c r="J23" s="116">
        <f>SUM(J22:J22)</f>
        <v>64664</v>
      </c>
      <c r="K23" s="116">
        <f>SUM(K22:K22)</f>
        <v>49500</v>
      </c>
    </row>
    <row r="24" spans="1:11" ht="15.75" thickBot="1" x14ac:dyDescent="0.3">
      <c r="A24" s="345" t="s">
        <v>11</v>
      </c>
      <c r="B24" s="346"/>
      <c r="C24" s="346"/>
      <c r="D24" s="346"/>
      <c r="E24" s="346"/>
      <c r="F24" s="346"/>
      <c r="G24" s="346"/>
      <c r="H24" s="139"/>
      <c r="I24" s="140"/>
      <c r="J24" s="185" t="s">
        <v>14</v>
      </c>
      <c r="K24" s="204">
        <f>+K23*1.1</f>
        <v>54450.000000000007</v>
      </c>
    </row>
    <row r="25" spans="1:11" ht="15.75" thickBot="1" x14ac:dyDescent="0.3">
      <c r="A25" s="347" t="s">
        <v>75</v>
      </c>
      <c r="B25" s="348"/>
      <c r="C25" s="348"/>
      <c r="D25" s="348"/>
      <c r="E25" s="348"/>
      <c r="F25" s="348"/>
      <c r="G25" s="348"/>
      <c r="H25" s="141"/>
      <c r="I25" s="141"/>
      <c r="J25" s="364">
        <f>+K24+J23</f>
        <v>119114</v>
      </c>
      <c r="K25" s="346"/>
    </row>
    <row r="26" spans="1:11" x14ac:dyDescent="0.25">
      <c r="A26" s="7"/>
      <c r="B26" s="7"/>
      <c r="C26" s="7"/>
      <c r="D26" s="7"/>
      <c r="E26" s="7"/>
      <c r="F26" s="7"/>
      <c r="G26" s="7"/>
      <c r="H26" s="7"/>
      <c r="I26" s="7"/>
    </row>
    <row r="27" spans="1:11" x14ac:dyDescent="0.25">
      <c r="A27" s="7"/>
      <c r="B27" s="7"/>
      <c r="C27" s="7"/>
      <c r="D27" s="7"/>
      <c r="E27" s="7"/>
      <c r="F27" s="7"/>
      <c r="G27" s="7"/>
      <c r="H27" s="7"/>
      <c r="I27" s="7"/>
    </row>
    <row r="28" spans="1:11" ht="15.75" thickBot="1" x14ac:dyDescent="0.3">
      <c r="A28" s="166" t="s">
        <v>147</v>
      </c>
      <c r="B28" s="167"/>
      <c r="C28" s="206">
        <v>2</v>
      </c>
      <c r="D28" s="7"/>
      <c r="E28" s="7"/>
      <c r="F28" s="7"/>
      <c r="G28" s="7"/>
      <c r="H28" s="7"/>
      <c r="I28" s="7"/>
    </row>
    <row r="29" spans="1:11" x14ac:dyDescent="0.25">
      <c r="A29" s="7"/>
      <c r="B29" s="7"/>
      <c r="C29" s="7"/>
      <c r="D29" s="7"/>
      <c r="E29" s="7"/>
      <c r="F29" s="7"/>
      <c r="G29" s="7"/>
      <c r="H29" s="7"/>
      <c r="I29" s="7"/>
    </row>
    <row r="30" spans="1:11" x14ac:dyDescent="0.25">
      <c r="A30" s="162" t="s">
        <v>15</v>
      </c>
      <c r="B30" s="162"/>
      <c r="C30" s="205">
        <f>+A23</f>
        <v>1</v>
      </c>
      <c r="D30" s="7"/>
      <c r="E30" s="377" t="s">
        <v>165</v>
      </c>
      <c r="F30" s="377"/>
      <c r="G30" s="377"/>
      <c r="H30" s="380">
        <f>+J13+J23</f>
        <v>98844</v>
      </c>
      <c r="I30" s="381"/>
    </row>
    <row r="31" spans="1:11" x14ac:dyDescent="0.25">
      <c r="A31" s="162" t="s">
        <v>8</v>
      </c>
      <c r="B31" s="162"/>
      <c r="C31" s="198">
        <v>1</v>
      </c>
      <c r="D31" s="7"/>
      <c r="E31" s="378" t="s">
        <v>166</v>
      </c>
      <c r="F31" s="378"/>
      <c r="G31" s="378"/>
      <c r="H31" s="382">
        <f>+K14+K24</f>
        <v>120450</v>
      </c>
      <c r="I31" s="381"/>
    </row>
    <row r="32" spans="1:11" x14ac:dyDescent="0.25">
      <c r="A32" s="339" t="s">
        <v>141</v>
      </c>
      <c r="B32" s="339"/>
      <c r="C32" s="198">
        <v>0</v>
      </c>
      <c r="D32" s="7"/>
      <c r="E32" s="186"/>
      <c r="F32" s="186"/>
      <c r="G32" s="186"/>
      <c r="H32" s="7"/>
      <c r="I32" s="7"/>
    </row>
    <row r="33" spans="1:9" x14ac:dyDescent="0.25">
      <c r="A33" s="339" t="s">
        <v>142</v>
      </c>
      <c r="B33" s="339"/>
      <c r="C33" s="198">
        <v>0</v>
      </c>
      <c r="D33" s="7"/>
      <c r="E33" s="187" t="s">
        <v>167</v>
      </c>
      <c r="G33" s="188"/>
      <c r="H33" s="383">
        <f>SUM(H30:I32)</f>
        <v>219294</v>
      </c>
      <c r="I33" s="384"/>
    </row>
    <row r="34" spans="1:9" x14ac:dyDescent="0.25">
      <c r="A34" s="163" t="s">
        <v>122</v>
      </c>
      <c r="B34" s="164"/>
      <c r="C34" s="205">
        <f>+F23+F13</f>
        <v>24</v>
      </c>
      <c r="D34" s="7"/>
      <c r="E34" s="7"/>
      <c r="F34" s="7"/>
      <c r="G34" s="7"/>
      <c r="H34" s="7"/>
      <c r="I34" s="7"/>
    </row>
    <row r="35" spans="1:9" x14ac:dyDescent="0.25">
      <c r="A35" s="163" t="s">
        <v>9</v>
      </c>
      <c r="B35" s="163"/>
      <c r="C35" s="205">
        <f>+H12+H22</f>
        <v>61</v>
      </c>
      <c r="D35" s="7"/>
      <c r="E35" s="7"/>
      <c r="F35" s="7"/>
      <c r="G35" s="7"/>
      <c r="H35" s="7"/>
      <c r="I35" s="7"/>
    </row>
    <row r="36" spans="1:9" x14ac:dyDescent="0.25">
      <c r="A36" s="163" t="s">
        <v>121</v>
      </c>
      <c r="B36" s="169"/>
      <c r="C36" s="205">
        <f>+I13+I23</f>
        <v>14</v>
      </c>
      <c r="D36" s="7"/>
      <c r="E36" s="7"/>
      <c r="F36" s="7"/>
      <c r="G36" s="7"/>
      <c r="H36" s="7"/>
      <c r="I36" s="7"/>
    </row>
    <row r="37" spans="1:9" x14ac:dyDescent="0.25">
      <c r="A37" s="125"/>
      <c r="B37" s="170" t="s">
        <v>20</v>
      </c>
      <c r="C37" s="39">
        <f>+C36+C35</f>
        <v>75</v>
      </c>
      <c r="D37" s="7"/>
      <c r="E37" s="7"/>
      <c r="F37" s="7"/>
      <c r="G37" s="7"/>
      <c r="H37" s="7"/>
      <c r="I37" s="7"/>
    </row>
    <row r="38" spans="1:9" x14ac:dyDescent="0.25">
      <c r="C38" s="7"/>
      <c r="D38" s="7"/>
      <c r="E38" s="7"/>
      <c r="F38" s="7"/>
      <c r="G38" s="7"/>
      <c r="H38" s="7"/>
      <c r="I38" s="7"/>
    </row>
    <row r="39" spans="1:9" x14ac:dyDescent="0.25">
      <c r="C39" s="7"/>
      <c r="D39" s="7"/>
      <c r="E39" s="7"/>
      <c r="F39" s="7"/>
      <c r="G39" s="7"/>
      <c r="H39" s="7"/>
      <c r="I39" s="7"/>
    </row>
    <row r="40" spans="1:9" x14ac:dyDescent="0.25">
      <c r="C40" s="7"/>
      <c r="D40" s="7"/>
      <c r="E40" s="7"/>
      <c r="F40" s="7"/>
      <c r="G40" s="7"/>
      <c r="H40" s="7"/>
      <c r="I40" s="7"/>
    </row>
    <row r="41" spans="1:9" ht="15.75" x14ac:dyDescent="0.25">
      <c r="A41" s="379" t="s">
        <v>54</v>
      </c>
      <c r="B41" s="379"/>
      <c r="C41" s="379"/>
      <c r="D41" s="379"/>
      <c r="E41" s="379"/>
      <c r="F41" s="7"/>
      <c r="G41" s="7"/>
      <c r="H41" s="7"/>
      <c r="I41" s="7"/>
    </row>
    <row r="42" spans="1:9" x14ac:dyDescent="0.25">
      <c r="C42" s="7"/>
      <c r="D42" s="7"/>
      <c r="E42" s="7"/>
      <c r="F42" s="7"/>
      <c r="G42" s="7"/>
      <c r="H42" s="7"/>
      <c r="I42" s="7"/>
    </row>
    <row r="43" spans="1:9" x14ac:dyDescent="0.25">
      <c r="C43" s="7"/>
      <c r="D43" s="7"/>
      <c r="E43" s="7"/>
      <c r="F43" s="7"/>
      <c r="G43" s="7"/>
      <c r="H43" s="7"/>
      <c r="I43" s="7"/>
    </row>
    <row r="44" spans="1:9" ht="16.5" thickBot="1" x14ac:dyDescent="0.3">
      <c r="C44" s="192" t="s">
        <v>169</v>
      </c>
      <c r="D44" s="7"/>
      <c r="E44" s="7"/>
      <c r="F44" s="7"/>
      <c r="G44" s="7"/>
      <c r="H44" s="7"/>
      <c r="I44" s="7"/>
    </row>
    <row r="45" spans="1:9" ht="15.75" x14ac:dyDescent="0.25">
      <c r="C45" s="197"/>
      <c r="D45" s="7"/>
      <c r="E45" s="7"/>
      <c r="F45" s="7"/>
      <c r="G45" s="7"/>
      <c r="H45" s="7"/>
      <c r="I45" s="7"/>
    </row>
    <row r="46" spans="1:9" x14ac:dyDescent="0.25">
      <c r="A46" s="162" t="s">
        <v>15</v>
      </c>
      <c r="B46" s="162"/>
      <c r="C46" s="198">
        <v>1</v>
      </c>
      <c r="D46" s="162" t="s">
        <v>171</v>
      </c>
      <c r="F46" s="205">
        <v>61</v>
      </c>
      <c r="G46" s="7"/>
      <c r="H46" s="7"/>
      <c r="I46" s="7"/>
    </row>
    <row r="47" spans="1:9" x14ac:dyDescent="0.25">
      <c r="A47" s="162" t="s">
        <v>8</v>
      </c>
      <c r="B47" s="162"/>
      <c r="C47" s="198">
        <v>1</v>
      </c>
      <c r="D47" s="162" t="s">
        <v>172</v>
      </c>
      <c r="F47" s="205">
        <v>14</v>
      </c>
      <c r="G47" s="7"/>
      <c r="H47" s="7"/>
      <c r="I47" s="7"/>
    </row>
    <row r="48" spans="1:9" x14ac:dyDescent="0.25">
      <c r="A48" s="339" t="s">
        <v>141</v>
      </c>
      <c r="B48" s="339"/>
      <c r="C48" s="198">
        <v>0</v>
      </c>
      <c r="D48" s="196" t="s">
        <v>20</v>
      </c>
      <c r="F48" s="39">
        <v>75</v>
      </c>
      <c r="G48" s="7"/>
      <c r="H48" s="7"/>
      <c r="I48" s="7"/>
    </row>
    <row r="49" spans="1:9" x14ac:dyDescent="0.25">
      <c r="A49" s="339" t="s">
        <v>142</v>
      </c>
      <c r="B49" s="339"/>
      <c r="C49" s="198">
        <v>0</v>
      </c>
      <c r="D49" s="7"/>
      <c r="E49" s="7"/>
      <c r="F49" s="7"/>
      <c r="G49" s="7"/>
      <c r="H49" s="7"/>
      <c r="I49" s="7"/>
    </row>
    <row r="50" spans="1:9" x14ac:dyDescent="0.25">
      <c r="A50" s="7"/>
      <c r="B50" s="7"/>
      <c r="C50" s="7"/>
      <c r="D50" s="7"/>
      <c r="E50" s="7"/>
      <c r="F50" s="7"/>
      <c r="G50" s="7"/>
      <c r="H50" s="7"/>
      <c r="I50" s="7"/>
    </row>
    <row r="51" spans="1:9" x14ac:dyDescent="0.25">
      <c r="A51" s="7"/>
      <c r="B51" s="7"/>
      <c r="C51" s="7"/>
      <c r="D51" s="7"/>
      <c r="E51" s="7"/>
      <c r="F51" s="7"/>
      <c r="G51" s="7"/>
      <c r="H51" s="7"/>
      <c r="I51" s="7"/>
    </row>
    <row r="52" spans="1:9" x14ac:dyDescent="0.25">
      <c r="A52" s="7"/>
      <c r="B52" s="7"/>
      <c r="C52" s="7"/>
      <c r="D52" s="7"/>
      <c r="E52" s="7"/>
      <c r="F52" s="7"/>
      <c r="G52" s="7"/>
      <c r="H52" s="7"/>
      <c r="I52" s="7"/>
    </row>
    <row r="53" spans="1:9" x14ac:dyDescent="0.25">
      <c r="A53" s="7"/>
      <c r="B53" s="7"/>
      <c r="C53" s="7"/>
      <c r="D53" s="7"/>
      <c r="E53" s="7"/>
      <c r="F53" s="7"/>
      <c r="G53" s="7"/>
      <c r="H53" s="7"/>
      <c r="I53" s="7"/>
    </row>
    <row r="54" spans="1:9" x14ac:dyDescent="0.25">
      <c r="A54" s="7"/>
      <c r="B54" s="7"/>
      <c r="C54" s="7"/>
      <c r="D54" s="7"/>
      <c r="E54" s="7"/>
      <c r="F54" s="7"/>
      <c r="G54" s="7"/>
      <c r="H54" s="7"/>
      <c r="I54" s="7"/>
    </row>
    <row r="55" spans="1:9" x14ac:dyDescent="0.25">
      <c r="A55" s="7"/>
      <c r="B55" s="7"/>
      <c r="C55" s="7"/>
      <c r="D55" s="7"/>
      <c r="E55" s="7"/>
      <c r="F55" s="7"/>
      <c r="G55" s="7"/>
      <c r="H55" s="7"/>
      <c r="I55" s="7"/>
    </row>
    <row r="56" spans="1:9" x14ac:dyDescent="0.25">
      <c r="A56" s="7"/>
      <c r="B56" s="7"/>
      <c r="C56" s="7"/>
      <c r="D56" s="7"/>
      <c r="E56" s="7"/>
      <c r="F56" s="7"/>
      <c r="G56" s="7"/>
      <c r="H56" s="7"/>
      <c r="I56" s="7"/>
    </row>
    <row r="57" spans="1:9" x14ac:dyDescent="0.25">
      <c r="A57" s="7"/>
      <c r="B57" s="7"/>
      <c r="C57" s="7"/>
      <c r="D57" s="7"/>
      <c r="E57" s="7"/>
      <c r="F57" s="7"/>
      <c r="G57" s="7"/>
      <c r="H57" s="7"/>
      <c r="I57" s="7"/>
    </row>
    <row r="58" spans="1:9" x14ac:dyDescent="0.25">
      <c r="A58" s="7"/>
      <c r="B58" s="7"/>
      <c r="C58" s="7"/>
      <c r="D58" s="7"/>
      <c r="E58" s="7"/>
      <c r="F58" s="7"/>
      <c r="G58" s="7"/>
      <c r="H58" s="7"/>
      <c r="I58" s="7"/>
    </row>
    <row r="59" spans="1:9" x14ac:dyDescent="0.25">
      <c r="A59" s="7"/>
      <c r="B59" s="7"/>
      <c r="C59" s="7"/>
      <c r="D59" s="7"/>
      <c r="E59" s="7"/>
      <c r="F59" s="7"/>
      <c r="G59" s="7"/>
      <c r="H59" s="7"/>
      <c r="I59" s="7"/>
    </row>
    <row r="60" spans="1:9" x14ac:dyDescent="0.25">
      <c r="A60" s="7"/>
      <c r="B60" s="7"/>
      <c r="C60" s="7"/>
      <c r="D60" s="7"/>
      <c r="E60" s="7"/>
      <c r="F60" s="7"/>
      <c r="G60" s="7"/>
      <c r="H60" s="7"/>
      <c r="I60" s="7"/>
    </row>
    <row r="61" spans="1:9" x14ac:dyDescent="0.25">
      <c r="A61" s="7"/>
      <c r="B61" s="7"/>
      <c r="C61" s="7"/>
      <c r="D61" s="7"/>
      <c r="E61" s="7"/>
      <c r="F61" s="7"/>
      <c r="G61" s="7"/>
      <c r="H61" s="7"/>
      <c r="I61" s="7"/>
    </row>
    <row r="62" spans="1:9" x14ac:dyDescent="0.25">
      <c r="A62" s="7"/>
      <c r="B62" s="7"/>
      <c r="C62" s="7"/>
      <c r="D62" s="7"/>
      <c r="E62" s="7"/>
      <c r="F62" s="7"/>
      <c r="G62" s="7"/>
      <c r="H62" s="7"/>
      <c r="I62" s="7"/>
    </row>
    <row r="63" spans="1:9" x14ac:dyDescent="0.25">
      <c r="A63" s="7"/>
      <c r="B63" s="7"/>
      <c r="C63" s="7"/>
      <c r="D63" s="7"/>
      <c r="E63" s="7"/>
      <c r="F63" s="7"/>
      <c r="G63" s="7"/>
      <c r="H63" s="7"/>
      <c r="I63" s="7"/>
    </row>
    <row r="64" spans="1:9" x14ac:dyDescent="0.25">
      <c r="A64" s="7"/>
      <c r="B64" s="7"/>
      <c r="C64" s="7"/>
      <c r="D64" s="7"/>
      <c r="E64" s="7"/>
      <c r="F64" s="7"/>
      <c r="G64" s="7"/>
      <c r="H64" s="7"/>
      <c r="I64" s="7"/>
    </row>
    <row r="65" spans="1:9" x14ac:dyDescent="0.25">
      <c r="A65" s="7"/>
      <c r="B65" s="7"/>
      <c r="C65" s="7"/>
      <c r="D65" s="7"/>
      <c r="E65" s="7"/>
      <c r="F65" s="7"/>
      <c r="G65" s="7"/>
      <c r="H65" s="7"/>
      <c r="I65" s="7"/>
    </row>
    <row r="66" spans="1:9" x14ac:dyDescent="0.25">
      <c r="A66" s="7"/>
      <c r="B66" s="7"/>
      <c r="C66" s="7"/>
      <c r="D66" s="7"/>
      <c r="E66" s="7"/>
      <c r="F66" s="7"/>
      <c r="G66" s="7"/>
      <c r="H66" s="7"/>
      <c r="I66" s="7"/>
    </row>
    <row r="67" spans="1:9" x14ac:dyDescent="0.25">
      <c r="A67" s="7"/>
      <c r="B67" s="7"/>
      <c r="C67" s="7"/>
      <c r="D67" s="7"/>
      <c r="E67" s="7"/>
      <c r="F67" s="7"/>
      <c r="G67" s="7"/>
      <c r="H67" s="7"/>
      <c r="I67" s="7"/>
    </row>
    <row r="68" spans="1:9" x14ac:dyDescent="0.25">
      <c r="A68" s="7"/>
      <c r="B68" s="7"/>
      <c r="C68" s="7"/>
      <c r="D68" s="7"/>
      <c r="E68" s="7"/>
      <c r="F68" s="7"/>
      <c r="G68" s="7"/>
      <c r="H68" s="7"/>
      <c r="I68" s="7"/>
    </row>
    <row r="69" spans="1:9" x14ac:dyDescent="0.25">
      <c r="A69" s="7"/>
      <c r="B69" s="7"/>
      <c r="C69" s="7"/>
      <c r="D69" s="7"/>
      <c r="E69" s="7"/>
      <c r="F69" s="7"/>
      <c r="G69" s="7"/>
      <c r="H69" s="7"/>
      <c r="I69" s="7"/>
    </row>
    <row r="70" spans="1:9" x14ac:dyDescent="0.25">
      <c r="A70" s="7"/>
      <c r="B70" s="7"/>
      <c r="C70" s="7"/>
      <c r="D70" s="7"/>
      <c r="E70" s="7"/>
      <c r="F70" s="7"/>
      <c r="G70" s="7"/>
      <c r="H70" s="7"/>
      <c r="I70" s="7"/>
    </row>
    <row r="71" spans="1:9" x14ac:dyDescent="0.25">
      <c r="A71" s="7"/>
      <c r="B71" s="7"/>
      <c r="C71" s="7"/>
      <c r="D71" s="7"/>
      <c r="E71" s="7"/>
      <c r="F71" s="7"/>
      <c r="G71" s="7"/>
      <c r="H71" s="7"/>
      <c r="I71" s="7"/>
    </row>
    <row r="72" spans="1:9" x14ac:dyDescent="0.25">
      <c r="A72" s="7"/>
      <c r="B72" s="7"/>
      <c r="C72" s="7"/>
      <c r="D72" s="7"/>
      <c r="E72" s="7"/>
      <c r="F72" s="7"/>
      <c r="G72" s="7"/>
      <c r="H72" s="7"/>
      <c r="I72" s="7"/>
    </row>
    <row r="73" spans="1:9" x14ac:dyDescent="0.25">
      <c r="A73" s="7"/>
      <c r="B73" s="7"/>
      <c r="C73" s="7"/>
      <c r="D73" s="7"/>
      <c r="E73" s="7"/>
      <c r="F73" s="7"/>
      <c r="G73" s="7"/>
      <c r="H73" s="7"/>
      <c r="I73" s="7"/>
    </row>
    <row r="74" spans="1:9" x14ac:dyDescent="0.25">
      <c r="A74" s="7"/>
      <c r="B74" s="7"/>
      <c r="C74" s="7"/>
      <c r="D74" s="7"/>
      <c r="E74" s="7"/>
      <c r="F74" s="7"/>
      <c r="G74" s="7"/>
      <c r="H74" s="7"/>
      <c r="I74" s="7"/>
    </row>
    <row r="75" spans="1:9" x14ac:dyDescent="0.25">
      <c r="A75" s="7"/>
      <c r="B75" s="7"/>
      <c r="C75" s="7"/>
      <c r="D75" s="7"/>
      <c r="E75" s="7"/>
      <c r="F75" s="7"/>
      <c r="G75" s="7"/>
      <c r="H75" s="7"/>
      <c r="I75" s="7"/>
    </row>
    <row r="76" spans="1:9" x14ac:dyDescent="0.25">
      <c r="A76" s="7"/>
      <c r="B76" s="7"/>
      <c r="C76" s="7"/>
      <c r="D76" s="7"/>
      <c r="E76" s="7"/>
      <c r="F76" s="7"/>
      <c r="G76" s="7"/>
      <c r="H76" s="7"/>
      <c r="I76" s="7"/>
    </row>
    <row r="77" spans="1:9" x14ac:dyDescent="0.25">
      <c r="A77" s="7"/>
      <c r="B77" s="7"/>
      <c r="C77" s="7"/>
      <c r="D77" s="7"/>
      <c r="E77" s="7"/>
      <c r="F77" s="7"/>
      <c r="G77" s="7"/>
      <c r="H77" s="7"/>
      <c r="I77" s="7"/>
    </row>
    <row r="78" spans="1:9" x14ac:dyDescent="0.25">
      <c r="A78" s="7"/>
      <c r="B78" s="7"/>
      <c r="C78" s="7"/>
      <c r="D78" s="7"/>
      <c r="E78" s="7"/>
      <c r="F78" s="7"/>
      <c r="G78" s="7"/>
      <c r="H78" s="7"/>
      <c r="I78" s="7"/>
    </row>
    <row r="79" spans="1:9" x14ac:dyDescent="0.25">
      <c r="A79" s="7"/>
      <c r="B79" s="7"/>
      <c r="C79" s="7"/>
      <c r="D79" s="7"/>
      <c r="E79" s="7"/>
      <c r="F79" s="7"/>
      <c r="G79" s="7"/>
      <c r="H79" s="7"/>
      <c r="I79" s="7"/>
    </row>
    <row r="80" spans="1:9" x14ac:dyDescent="0.25">
      <c r="A80" s="7"/>
      <c r="B80" s="7"/>
      <c r="C80" s="7"/>
      <c r="D80" s="7"/>
      <c r="E80" s="7"/>
      <c r="F80" s="7"/>
      <c r="G80" s="7"/>
      <c r="H80" s="7"/>
      <c r="I80" s="7"/>
    </row>
    <row r="81" spans="1:9" x14ac:dyDescent="0.25">
      <c r="A81" s="7"/>
      <c r="B81" s="7"/>
      <c r="C81" s="7"/>
      <c r="D81" s="7"/>
      <c r="E81" s="7"/>
      <c r="F81" s="7"/>
      <c r="G81" s="7"/>
      <c r="H81" s="7"/>
      <c r="I81" s="7"/>
    </row>
    <row r="82" spans="1:9" x14ac:dyDescent="0.25">
      <c r="A82" s="7"/>
      <c r="B82" s="7"/>
      <c r="C82" s="7"/>
      <c r="D82" s="7"/>
      <c r="E82" s="7"/>
      <c r="F82" s="7"/>
      <c r="G82" s="7"/>
      <c r="H82" s="7"/>
      <c r="I82" s="7"/>
    </row>
    <row r="83" spans="1:9" x14ac:dyDescent="0.25">
      <c r="A83" s="7"/>
      <c r="B83" s="7"/>
      <c r="C83" s="7"/>
      <c r="D83" s="7"/>
      <c r="E83" s="7"/>
      <c r="F83" s="7"/>
      <c r="G83" s="7"/>
      <c r="H83" s="7"/>
      <c r="I83" s="7"/>
    </row>
    <row r="84" spans="1:9" x14ac:dyDescent="0.25">
      <c r="A84" s="7"/>
      <c r="B84" s="7"/>
      <c r="C84" s="7"/>
      <c r="D84" s="7"/>
      <c r="E84" s="7"/>
      <c r="F84" s="7"/>
      <c r="G84" s="7"/>
      <c r="H84" s="7"/>
      <c r="I84" s="7"/>
    </row>
    <row r="85" spans="1:9" x14ac:dyDescent="0.25">
      <c r="A85" s="7"/>
      <c r="B85" s="7"/>
      <c r="C85" s="7"/>
      <c r="D85" s="7"/>
      <c r="E85" s="7"/>
      <c r="F85" s="7"/>
      <c r="G85" s="7"/>
      <c r="H85" s="7"/>
      <c r="I85" s="7"/>
    </row>
    <row r="86" spans="1:9" x14ac:dyDescent="0.25">
      <c r="A86" s="7"/>
      <c r="B86" s="7"/>
      <c r="C86" s="7"/>
      <c r="D86" s="7"/>
      <c r="E86" s="7"/>
      <c r="F86" s="7"/>
      <c r="G86" s="7"/>
      <c r="H86" s="7"/>
      <c r="I86" s="7"/>
    </row>
    <row r="87" spans="1:9" x14ac:dyDescent="0.25">
      <c r="A87" s="7"/>
      <c r="B87" s="7"/>
      <c r="C87" s="7"/>
      <c r="D87" s="7"/>
      <c r="E87" s="7"/>
      <c r="F87" s="7"/>
      <c r="G87" s="7"/>
      <c r="H87" s="7"/>
      <c r="I87" s="7"/>
    </row>
    <row r="88" spans="1:9" x14ac:dyDescent="0.25">
      <c r="A88" s="7"/>
      <c r="B88" s="7"/>
      <c r="C88" s="7"/>
      <c r="D88" s="7"/>
      <c r="E88" s="7"/>
      <c r="F88" s="7"/>
      <c r="G88" s="7"/>
      <c r="H88" s="7"/>
      <c r="I88" s="7"/>
    </row>
    <row r="89" spans="1:9" x14ac:dyDescent="0.25">
      <c r="A89" s="7"/>
      <c r="B89" s="7"/>
      <c r="C89" s="7"/>
      <c r="D89" s="7"/>
      <c r="E89" s="7"/>
      <c r="F89" s="7"/>
      <c r="G89" s="7"/>
      <c r="H89" s="7"/>
      <c r="I89" s="7"/>
    </row>
    <row r="90" spans="1:9" x14ac:dyDescent="0.25">
      <c r="A90" s="7"/>
      <c r="B90" s="7"/>
      <c r="C90" s="7"/>
      <c r="D90" s="7"/>
      <c r="E90" s="7"/>
      <c r="F90" s="7"/>
      <c r="G90" s="7"/>
      <c r="H90" s="7"/>
      <c r="I90" s="7"/>
    </row>
    <row r="91" spans="1:9" x14ac:dyDescent="0.25">
      <c r="A91" s="7"/>
      <c r="B91" s="7"/>
      <c r="C91" s="7"/>
      <c r="D91" s="7"/>
      <c r="E91" s="7"/>
      <c r="F91" s="7"/>
      <c r="G91" s="7"/>
      <c r="H91" s="7"/>
      <c r="I91" s="7"/>
    </row>
    <row r="92" spans="1:9" x14ac:dyDescent="0.25">
      <c r="A92" s="7"/>
      <c r="B92" s="7"/>
      <c r="C92" s="7"/>
      <c r="D92" s="7"/>
      <c r="E92" s="7"/>
      <c r="F92" s="7"/>
      <c r="G92" s="7"/>
      <c r="H92" s="7"/>
      <c r="I92" s="7"/>
    </row>
    <row r="93" spans="1:9" x14ac:dyDescent="0.25">
      <c r="A93" s="7"/>
      <c r="B93" s="7"/>
      <c r="C93" s="7"/>
      <c r="D93" s="7"/>
      <c r="E93" s="7"/>
      <c r="F93" s="7"/>
      <c r="G93" s="7"/>
      <c r="H93" s="7"/>
      <c r="I93" s="7"/>
    </row>
    <row r="94" spans="1:9" x14ac:dyDescent="0.25">
      <c r="A94" s="7"/>
      <c r="B94" s="7"/>
      <c r="C94" s="7"/>
      <c r="D94" s="7"/>
      <c r="E94" s="7"/>
      <c r="F94" s="7"/>
      <c r="G94" s="7"/>
      <c r="H94" s="7"/>
      <c r="I94" s="7"/>
    </row>
  </sheetData>
  <mergeCells count="46">
    <mergeCell ref="H30:I30"/>
    <mergeCell ref="H31:I31"/>
    <mergeCell ref="H33:I33"/>
    <mergeCell ref="J25:K25"/>
    <mergeCell ref="H20:H21"/>
    <mergeCell ref="I20:I21"/>
    <mergeCell ref="A49:B49"/>
    <mergeCell ref="E30:G30"/>
    <mergeCell ref="E31:G31"/>
    <mergeCell ref="A32:B32"/>
    <mergeCell ref="B13:E13"/>
    <mergeCell ref="A14:G14"/>
    <mergeCell ref="A15:G15"/>
    <mergeCell ref="A41:E41"/>
    <mergeCell ref="B23:E23"/>
    <mergeCell ref="A24:G24"/>
    <mergeCell ref="A25:G25"/>
    <mergeCell ref="A33:B33"/>
    <mergeCell ref="A48:B48"/>
    <mergeCell ref="J15:K15"/>
    <mergeCell ref="A18:D18"/>
    <mergeCell ref="A19:A21"/>
    <mergeCell ref="C19:C21"/>
    <mergeCell ref="D19:D21"/>
    <mergeCell ref="E19:E21"/>
    <mergeCell ref="F19:F21"/>
    <mergeCell ref="G19:G21"/>
    <mergeCell ref="H19:I19"/>
    <mergeCell ref="J19:J21"/>
    <mergeCell ref="K19:K21"/>
    <mergeCell ref="A2:H2"/>
    <mergeCell ref="A3:H3"/>
    <mergeCell ref="A5:H5"/>
    <mergeCell ref="A8:K8"/>
    <mergeCell ref="A9:A11"/>
    <mergeCell ref="B9:B11"/>
    <mergeCell ref="C9:C11"/>
    <mergeCell ref="D9:D11"/>
    <mergeCell ref="E9:E11"/>
    <mergeCell ref="F9:F11"/>
    <mergeCell ref="G9:G11"/>
    <mergeCell ref="H9:I9"/>
    <mergeCell ref="J9:J11"/>
    <mergeCell ref="K9:K11"/>
    <mergeCell ref="H10:H11"/>
    <mergeCell ref="I10:I11"/>
  </mergeCells>
  <pageMargins left="0.70866141732283472" right="0.70866141732283472" top="0.74803149606299213" bottom="0.74803149606299213" header="0.31496062992125984" footer="0.31496062992125984"/>
  <pageSetup scale="7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51"/>
  <sheetViews>
    <sheetView topLeftCell="A43" workbookViewId="0">
      <selection activeCell="F49" sqref="F49"/>
    </sheetView>
  </sheetViews>
  <sheetFormatPr baseColWidth="10" defaultRowHeight="15" x14ac:dyDescent="0.25"/>
  <cols>
    <col min="1" max="1" width="7" customWidth="1"/>
    <col min="2" max="2" width="21.7109375" customWidth="1"/>
    <col min="3" max="3" width="27.5703125" customWidth="1"/>
    <col min="4" max="4" width="17.7109375" customWidth="1"/>
    <col min="5" max="5" width="11.28515625" customWidth="1"/>
    <col min="6" max="6" width="11" customWidth="1"/>
    <col min="7" max="7" width="14.28515625" customWidth="1"/>
    <col min="8" max="8" width="9.140625" customWidth="1"/>
    <col min="9" max="9" width="12.42578125" customWidth="1"/>
    <col min="10" max="10" width="13.140625" customWidth="1"/>
    <col min="11" max="11" width="13.7109375" customWidth="1"/>
  </cols>
  <sheetData>
    <row r="1" spans="1:11" ht="15" customHeight="1" x14ac:dyDescent="0.25">
      <c r="A1" s="321" t="s">
        <v>13</v>
      </c>
      <c r="B1" s="321"/>
      <c r="C1" s="321"/>
      <c r="D1" s="321"/>
      <c r="E1" s="321"/>
      <c r="F1" s="321"/>
      <c r="G1" s="321"/>
      <c r="H1" s="321"/>
      <c r="I1" s="321"/>
      <c r="J1" s="321"/>
      <c r="K1" s="321"/>
    </row>
    <row r="2" spans="1:11" ht="15" customHeight="1" x14ac:dyDescent="0.25">
      <c r="A2" s="321" t="s">
        <v>16</v>
      </c>
      <c r="B2" s="321"/>
      <c r="C2" s="321"/>
      <c r="D2" s="321"/>
      <c r="E2" s="321"/>
      <c r="F2" s="321"/>
      <c r="G2" s="321"/>
      <c r="H2" s="321"/>
      <c r="I2" s="321"/>
      <c r="J2" s="321"/>
      <c r="K2" s="321"/>
    </row>
    <row r="3" spans="1:11" x14ac:dyDescent="0.25">
      <c r="A3" s="7"/>
      <c r="B3" s="7"/>
      <c r="C3" s="7"/>
      <c r="D3" s="7"/>
      <c r="E3" s="7"/>
      <c r="F3" s="7"/>
      <c r="G3" s="7"/>
      <c r="H3" s="7"/>
    </row>
    <row r="4" spans="1:11" x14ac:dyDescent="0.25">
      <c r="A4" s="385"/>
      <c r="B4" s="385"/>
      <c r="C4" s="385"/>
      <c r="D4" s="385"/>
      <c r="E4" s="385"/>
      <c r="F4" s="385"/>
      <c r="G4" s="385"/>
      <c r="H4" s="385"/>
    </row>
    <row r="5" spans="1:11" ht="15" customHeight="1" x14ac:dyDescent="0.25">
      <c r="A5" s="323" t="s">
        <v>55</v>
      </c>
      <c r="B5" s="323"/>
      <c r="C5" s="323"/>
      <c r="D5" s="323"/>
      <c r="E5" s="323"/>
      <c r="F5" s="323"/>
      <c r="G5" s="323"/>
      <c r="H5" s="323"/>
      <c r="I5" s="323"/>
      <c r="J5" s="323"/>
      <c r="K5" s="323"/>
    </row>
    <row r="6" spans="1:11" x14ac:dyDescent="0.25">
      <c r="A6" s="233"/>
      <c r="B6" s="233"/>
      <c r="C6" s="233"/>
      <c r="D6" s="233"/>
      <c r="E6" s="233"/>
      <c r="F6" s="233"/>
      <c r="G6" s="233"/>
      <c r="H6" s="233"/>
    </row>
    <row r="7" spans="1:11" x14ac:dyDescent="0.25">
      <c r="A7" s="233"/>
      <c r="B7" s="233"/>
      <c r="C7" s="233"/>
      <c r="D7" s="233"/>
      <c r="E7" s="233"/>
      <c r="F7" s="233"/>
      <c r="G7" s="233"/>
      <c r="H7" s="233"/>
    </row>
    <row r="8" spans="1:11" x14ac:dyDescent="0.25">
      <c r="A8" s="23"/>
      <c r="B8" s="23"/>
      <c r="C8" s="23"/>
      <c r="D8" s="23"/>
      <c r="E8" s="23"/>
      <c r="F8" s="23"/>
      <c r="G8" s="23"/>
      <c r="H8" s="23"/>
    </row>
    <row r="9" spans="1:11" ht="15" customHeight="1" x14ac:dyDescent="0.25">
      <c r="A9" s="365" t="s">
        <v>81</v>
      </c>
      <c r="B9" s="365"/>
      <c r="C9" s="365"/>
      <c r="D9" s="365"/>
      <c r="E9" s="365"/>
      <c r="F9" s="365"/>
      <c r="G9" s="365"/>
      <c r="H9" s="365"/>
      <c r="I9" s="365"/>
      <c r="J9" s="365"/>
      <c r="K9" s="365"/>
    </row>
    <row r="10" spans="1:11" ht="15.75" customHeight="1" thickBot="1" x14ac:dyDescent="0.3">
      <c r="E10" s="121"/>
      <c r="F10" s="121"/>
      <c r="G10" s="121"/>
      <c r="H10" s="122"/>
      <c r="I10" s="122"/>
      <c r="J10" s="123"/>
      <c r="K10" s="124"/>
    </row>
    <row r="11" spans="1:11" ht="15.75" customHeight="1" thickBot="1" x14ac:dyDescent="0.3">
      <c r="A11" s="349" t="s">
        <v>0</v>
      </c>
      <c r="B11" s="208" t="s">
        <v>4</v>
      </c>
      <c r="C11" s="341" t="s">
        <v>5</v>
      </c>
      <c r="D11" s="349" t="s">
        <v>2</v>
      </c>
      <c r="E11" s="349" t="s">
        <v>21</v>
      </c>
      <c r="F11" s="349" t="s">
        <v>50</v>
      </c>
      <c r="G11" s="349" t="s">
        <v>3</v>
      </c>
      <c r="H11" s="340" t="s">
        <v>7</v>
      </c>
      <c r="I11" s="341"/>
      <c r="J11" s="358" t="s">
        <v>25</v>
      </c>
      <c r="K11" s="358" t="s">
        <v>26</v>
      </c>
    </row>
    <row r="12" spans="1:11" ht="15" customHeight="1" x14ac:dyDescent="0.25">
      <c r="A12" s="367"/>
      <c r="B12" s="209" t="s">
        <v>4</v>
      </c>
      <c r="C12" s="369" t="s">
        <v>5</v>
      </c>
      <c r="D12" s="356"/>
      <c r="E12" s="356"/>
      <c r="F12" s="356"/>
      <c r="G12" s="350"/>
      <c r="H12" s="358" t="s">
        <v>6</v>
      </c>
      <c r="I12" s="358" t="s">
        <v>17</v>
      </c>
      <c r="J12" s="359"/>
      <c r="K12" s="361"/>
    </row>
    <row r="13" spans="1:11" ht="15.75" thickBot="1" x14ac:dyDescent="0.3">
      <c r="A13" s="368"/>
      <c r="B13" s="210"/>
      <c r="C13" s="370"/>
      <c r="D13" s="357"/>
      <c r="E13" s="357"/>
      <c r="F13" s="357"/>
      <c r="G13" s="351"/>
      <c r="H13" s="362"/>
      <c r="I13" s="363"/>
      <c r="J13" s="360"/>
      <c r="K13" s="362"/>
    </row>
    <row r="14" spans="1:11" ht="47.25" customHeight="1" thickBot="1" x14ac:dyDescent="0.3">
      <c r="A14" s="132">
        <v>1</v>
      </c>
      <c r="B14" s="132" t="s">
        <v>182</v>
      </c>
      <c r="C14" s="86" t="s">
        <v>195</v>
      </c>
      <c r="D14" s="132" t="s">
        <v>84</v>
      </c>
      <c r="E14" s="133" t="s">
        <v>180</v>
      </c>
      <c r="F14" s="132">
        <v>16</v>
      </c>
      <c r="G14" s="132" t="s">
        <v>181</v>
      </c>
      <c r="H14" s="132">
        <v>17</v>
      </c>
      <c r="I14" s="132">
        <v>35</v>
      </c>
      <c r="J14" s="92">
        <v>0</v>
      </c>
      <c r="K14" s="92">
        <v>31200</v>
      </c>
    </row>
    <row r="15" spans="1:11" ht="15.75" thickBot="1" x14ac:dyDescent="0.3">
      <c r="A15" s="138">
        <f>SUM(A14:A14)</f>
        <v>1</v>
      </c>
      <c r="B15" s="352" t="s">
        <v>96</v>
      </c>
      <c r="C15" s="353"/>
      <c r="D15" s="353"/>
      <c r="E15" s="354"/>
      <c r="F15" s="212">
        <f>SUM(F14:F14)</f>
        <v>16</v>
      </c>
      <c r="G15" s="211"/>
      <c r="H15" s="212">
        <f>SUM(H14:H14)</f>
        <v>17</v>
      </c>
      <c r="I15" s="212">
        <f>SUM(I14:I14)</f>
        <v>35</v>
      </c>
      <c r="J15" s="116">
        <f>SUM(J14:J14)</f>
        <v>0</v>
      </c>
      <c r="K15" s="116">
        <f>SUM(K14:K14)</f>
        <v>31200</v>
      </c>
    </row>
    <row r="16" spans="1:11" ht="15.75" thickBot="1" x14ac:dyDescent="0.3">
      <c r="A16" s="345" t="s">
        <v>11</v>
      </c>
      <c r="B16" s="346"/>
      <c r="C16" s="346"/>
      <c r="D16" s="346"/>
      <c r="E16" s="346"/>
      <c r="F16" s="346"/>
      <c r="G16" s="346"/>
      <c r="H16" s="219"/>
      <c r="I16" s="220"/>
      <c r="J16" s="185" t="s">
        <v>14</v>
      </c>
      <c r="K16" s="213">
        <f>+K15*1.1</f>
        <v>34320</v>
      </c>
    </row>
    <row r="17" spans="1:11" ht="15.75" thickBot="1" x14ac:dyDescent="0.3">
      <c r="A17" s="347" t="s">
        <v>75</v>
      </c>
      <c r="B17" s="348"/>
      <c r="C17" s="348"/>
      <c r="D17" s="348"/>
      <c r="E17" s="348"/>
      <c r="F17" s="348"/>
      <c r="G17" s="348"/>
      <c r="H17" s="221"/>
      <c r="I17" s="221"/>
      <c r="J17" s="364">
        <f>+K16+J15</f>
        <v>34320</v>
      </c>
      <c r="K17" s="346"/>
    </row>
    <row r="20" spans="1:11" ht="15" customHeight="1" x14ac:dyDescent="0.25">
      <c r="A20" s="386" t="s">
        <v>24</v>
      </c>
      <c r="B20" s="386"/>
      <c r="C20" s="386"/>
      <c r="D20" s="386"/>
      <c r="E20" s="386"/>
      <c r="F20" s="386"/>
      <c r="G20" s="386"/>
      <c r="H20" s="386"/>
      <c r="I20" s="386"/>
      <c r="J20" s="386"/>
      <c r="K20" s="386"/>
    </row>
    <row r="21" spans="1:11" ht="15.75" thickBot="1" x14ac:dyDescent="0.3">
      <c r="A21" s="386"/>
      <c r="B21" s="386"/>
      <c r="C21" s="386"/>
      <c r="D21" s="386"/>
      <c r="E21" s="386"/>
      <c r="F21" s="386"/>
      <c r="G21" s="386"/>
      <c r="H21" s="386"/>
      <c r="I21" s="386"/>
      <c r="J21" s="386"/>
      <c r="K21" s="386"/>
    </row>
    <row r="22" spans="1:11" ht="15.75" thickBot="1" x14ac:dyDescent="0.3">
      <c r="A22" s="349" t="s">
        <v>0</v>
      </c>
      <c r="B22" s="349" t="s">
        <v>4</v>
      </c>
      <c r="C22" s="341" t="s">
        <v>5</v>
      </c>
      <c r="D22" s="349" t="s">
        <v>2</v>
      </c>
      <c r="E22" s="349" t="s">
        <v>21</v>
      </c>
      <c r="F22" s="349" t="s">
        <v>50</v>
      </c>
      <c r="G22" s="349" t="s">
        <v>3</v>
      </c>
      <c r="H22" s="340" t="s">
        <v>7</v>
      </c>
      <c r="I22" s="341"/>
      <c r="J22" s="358" t="s">
        <v>25</v>
      </c>
      <c r="K22" s="358" t="s">
        <v>26</v>
      </c>
    </row>
    <row r="23" spans="1:11" x14ac:dyDescent="0.25">
      <c r="A23" s="367"/>
      <c r="B23" s="356"/>
      <c r="C23" s="369"/>
      <c r="D23" s="356"/>
      <c r="E23" s="356"/>
      <c r="F23" s="356"/>
      <c r="G23" s="350"/>
      <c r="H23" s="387" t="s">
        <v>6</v>
      </c>
      <c r="I23" s="387" t="s">
        <v>158</v>
      </c>
      <c r="J23" s="359"/>
      <c r="K23" s="361"/>
    </row>
    <row r="24" spans="1:11" ht="15.75" thickBot="1" x14ac:dyDescent="0.3">
      <c r="A24" s="368"/>
      <c r="B24" s="357"/>
      <c r="C24" s="370"/>
      <c r="D24" s="357"/>
      <c r="E24" s="357"/>
      <c r="F24" s="357"/>
      <c r="G24" s="351"/>
      <c r="H24" s="388"/>
      <c r="I24" s="389"/>
      <c r="J24" s="360"/>
      <c r="K24" s="362"/>
    </row>
    <row r="25" spans="1:11" ht="47.25" customHeight="1" thickBot="1" x14ac:dyDescent="0.3">
      <c r="A25" s="216">
        <v>1</v>
      </c>
      <c r="B25" s="132" t="s">
        <v>184</v>
      </c>
      <c r="C25" s="132" t="s">
        <v>185</v>
      </c>
      <c r="D25" s="226" t="s">
        <v>28</v>
      </c>
      <c r="E25" s="226" t="s">
        <v>186</v>
      </c>
      <c r="F25" s="227">
        <v>27</v>
      </c>
      <c r="G25" s="228" t="s">
        <v>101</v>
      </c>
      <c r="H25" s="229">
        <v>30</v>
      </c>
      <c r="I25" s="229">
        <v>4</v>
      </c>
      <c r="J25" s="230">
        <v>62179.5</v>
      </c>
      <c r="K25" s="230">
        <v>46800</v>
      </c>
    </row>
    <row r="26" spans="1:11" ht="15.75" thickBot="1" x14ac:dyDescent="0.3">
      <c r="A26" s="222">
        <f>SUM(A25:A25)</f>
        <v>1</v>
      </c>
      <c r="B26" s="352" t="s">
        <v>12</v>
      </c>
      <c r="C26" s="353"/>
      <c r="D26" s="353"/>
      <c r="E26" s="354"/>
      <c r="F26" s="223">
        <f>SUM(F25:F25)</f>
        <v>27</v>
      </c>
      <c r="G26" s="224"/>
      <c r="H26" s="217">
        <f>SUM(H25:H25)</f>
        <v>30</v>
      </c>
      <c r="I26" s="217">
        <f>SUM(I25:I25)</f>
        <v>4</v>
      </c>
      <c r="J26" s="218">
        <f>SUM(J25:J25)</f>
        <v>62179.5</v>
      </c>
      <c r="K26" s="218">
        <f>SUM(K25:K25)</f>
        <v>46800</v>
      </c>
    </row>
    <row r="27" spans="1:11" ht="15.75" thickBot="1" x14ac:dyDescent="0.3">
      <c r="A27" s="390" t="s">
        <v>11</v>
      </c>
      <c r="B27" s="391"/>
      <c r="C27" s="391"/>
      <c r="D27" s="391"/>
      <c r="E27" s="391"/>
      <c r="F27" s="391"/>
      <c r="G27" s="392"/>
      <c r="H27" s="139"/>
      <c r="I27" s="139"/>
      <c r="J27" s="218" t="s">
        <v>14</v>
      </c>
      <c r="K27" s="231">
        <f>+K26*1.1</f>
        <v>51480.000000000007</v>
      </c>
    </row>
    <row r="28" spans="1:11" ht="15.75" thickBot="1" x14ac:dyDescent="0.3">
      <c r="A28" s="352" t="s">
        <v>75</v>
      </c>
      <c r="B28" s="393"/>
      <c r="C28" s="393"/>
      <c r="D28" s="393"/>
      <c r="E28" s="393"/>
      <c r="F28" s="393"/>
      <c r="G28" s="394"/>
      <c r="H28" s="232"/>
      <c r="I28" s="232"/>
      <c r="J28" s="395">
        <f>+K27+J26</f>
        <v>113659.5</v>
      </c>
      <c r="K28" s="392"/>
    </row>
    <row r="31" spans="1:11" ht="15.75" thickBot="1" x14ac:dyDescent="0.3">
      <c r="A31" s="166" t="s">
        <v>147</v>
      </c>
      <c r="B31" s="167"/>
      <c r="C31" s="168">
        <f>+C33+C34+C35+C36</f>
        <v>2</v>
      </c>
    </row>
    <row r="32" spans="1:11" x14ac:dyDescent="0.25">
      <c r="A32" s="7"/>
      <c r="B32" s="7"/>
      <c r="C32" s="164"/>
      <c r="K32">
        <f>+J25/2</f>
        <v>31089.75</v>
      </c>
    </row>
    <row r="33" spans="1:9" x14ac:dyDescent="0.25">
      <c r="A33" s="162" t="s">
        <v>15</v>
      </c>
      <c r="B33" s="162"/>
      <c r="C33" s="97">
        <f>+A15+A26</f>
        <v>2</v>
      </c>
      <c r="F33" s="377" t="s">
        <v>165</v>
      </c>
      <c r="G33" s="377"/>
      <c r="H33" s="377"/>
      <c r="I33" s="235">
        <f>+J15+J26</f>
        <v>62179.5</v>
      </c>
    </row>
    <row r="34" spans="1:9" x14ac:dyDescent="0.25">
      <c r="A34" s="162" t="s">
        <v>8</v>
      </c>
      <c r="B34" s="162"/>
      <c r="C34" s="97">
        <v>0</v>
      </c>
      <c r="F34" s="378" t="s">
        <v>166</v>
      </c>
      <c r="G34" s="378"/>
      <c r="H34" s="378"/>
      <c r="I34" s="8">
        <f>+K16+K27</f>
        <v>85800</v>
      </c>
    </row>
    <row r="35" spans="1:9" x14ac:dyDescent="0.25">
      <c r="A35" s="339" t="s">
        <v>141</v>
      </c>
      <c r="B35" s="339"/>
      <c r="C35" s="97">
        <v>0</v>
      </c>
      <c r="F35" s="186"/>
      <c r="G35" s="186"/>
      <c r="H35" s="186"/>
      <c r="I35" s="7"/>
    </row>
    <row r="36" spans="1:9" x14ac:dyDescent="0.25">
      <c r="A36" s="339" t="s">
        <v>142</v>
      </c>
      <c r="B36" s="339"/>
      <c r="C36" s="97">
        <v>0</v>
      </c>
      <c r="F36" s="187" t="s">
        <v>167</v>
      </c>
      <c r="H36" s="188"/>
      <c r="I36" s="236">
        <f>+I33+I34</f>
        <v>147979.5</v>
      </c>
    </row>
    <row r="37" spans="1:9" x14ac:dyDescent="0.25">
      <c r="A37" s="163" t="s">
        <v>122</v>
      </c>
      <c r="B37" s="164"/>
      <c r="C37" s="97">
        <f>+F15+F26</f>
        <v>43</v>
      </c>
      <c r="I37" s="7"/>
    </row>
    <row r="38" spans="1:9" x14ac:dyDescent="0.25">
      <c r="A38" s="163" t="s">
        <v>171</v>
      </c>
      <c r="B38" s="163"/>
      <c r="C38" s="97">
        <f>+H15+H26</f>
        <v>47</v>
      </c>
    </row>
    <row r="39" spans="1:9" x14ac:dyDescent="0.25">
      <c r="A39" s="163" t="s">
        <v>172</v>
      </c>
      <c r="B39" s="169"/>
      <c r="C39" s="97">
        <f>+I15+I26</f>
        <v>39</v>
      </c>
    </row>
    <row r="40" spans="1:9" x14ac:dyDescent="0.25">
      <c r="A40" s="339" t="s">
        <v>20</v>
      </c>
      <c r="B40" s="339"/>
      <c r="C40" s="234">
        <f>+C39+C38</f>
        <v>86</v>
      </c>
    </row>
    <row r="41" spans="1:9" x14ac:dyDescent="0.25">
      <c r="A41" s="214"/>
      <c r="B41" s="214"/>
      <c r="C41" s="225"/>
    </row>
    <row r="43" spans="1:9" ht="15.75" x14ac:dyDescent="0.25">
      <c r="A43" s="379" t="s">
        <v>183</v>
      </c>
      <c r="B43" s="379"/>
      <c r="C43" s="379"/>
      <c r="D43" s="379"/>
      <c r="E43" s="379"/>
    </row>
    <row r="44" spans="1:9" x14ac:dyDescent="0.25">
      <c r="C44" s="7"/>
      <c r="D44" s="7"/>
      <c r="E44" s="7"/>
    </row>
    <row r="45" spans="1:9" x14ac:dyDescent="0.25">
      <c r="C45" s="7"/>
      <c r="D45" s="7"/>
      <c r="E45" s="7"/>
    </row>
    <row r="46" spans="1:9" ht="16.5" thickBot="1" x14ac:dyDescent="0.3">
      <c r="C46" s="192" t="s">
        <v>169</v>
      </c>
      <c r="D46" s="7"/>
      <c r="E46" s="7"/>
    </row>
    <row r="47" spans="1:9" ht="15.75" x14ac:dyDescent="0.25">
      <c r="C47" s="197"/>
      <c r="D47" s="7"/>
      <c r="E47" s="7"/>
    </row>
    <row r="48" spans="1:9" x14ac:dyDescent="0.25">
      <c r="A48" s="162" t="s">
        <v>15</v>
      </c>
      <c r="B48" s="162"/>
      <c r="C48" s="215">
        <v>2</v>
      </c>
      <c r="D48" s="162" t="s">
        <v>171</v>
      </c>
      <c r="F48" s="7">
        <v>47</v>
      </c>
    </row>
    <row r="49" spans="1:6" x14ac:dyDescent="0.25">
      <c r="A49" s="162" t="s">
        <v>8</v>
      </c>
      <c r="B49" s="162"/>
      <c r="C49" s="215">
        <v>0</v>
      </c>
      <c r="D49" s="162" t="s">
        <v>172</v>
      </c>
      <c r="F49" s="7">
        <v>39</v>
      </c>
    </row>
    <row r="50" spans="1:6" x14ac:dyDescent="0.25">
      <c r="A50" s="339" t="s">
        <v>141</v>
      </c>
      <c r="B50" s="339"/>
      <c r="C50" s="215">
        <v>0</v>
      </c>
      <c r="D50" s="214" t="s">
        <v>20</v>
      </c>
      <c r="F50" s="7">
        <f>+F48+F49</f>
        <v>86</v>
      </c>
    </row>
    <row r="51" spans="1:6" x14ac:dyDescent="0.25">
      <c r="A51" s="339" t="s">
        <v>142</v>
      </c>
      <c r="B51" s="339"/>
      <c r="C51" s="215">
        <v>0</v>
      </c>
      <c r="D51" s="7"/>
      <c r="E51" s="7"/>
    </row>
  </sheetData>
  <mergeCells count="46">
    <mergeCell ref="A36:B36"/>
    <mergeCell ref="A40:B40"/>
    <mergeCell ref="A43:E43"/>
    <mergeCell ref="A50:B50"/>
    <mergeCell ref="A51:B51"/>
    <mergeCell ref="B26:E26"/>
    <mergeCell ref="A27:G27"/>
    <mergeCell ref="A28:G28"/>
    <mergeCell ref="J28:K28"/>
    <mergeCell ref="A35:B35"/>
    <mergeCell ref="F33:H33"/>
    <mergeCell ref="F34:H34"/>
    <mergeCell ref="F22:F24"/>
    <mergeCell ref="G22:G24"/>
    <mergeCell ref="H22:I22"/>
    <mergeCell ref="J22:J24"/>
    <mergeCell ref="K22:K24"/>
    <mergeCell ref="H23:H24"/>
    <mergeCell ref="I23:I24"/>
    <mergeCell ref="A22:A24"/>
    <mergeCell ref="B22:B24"/>
    <mergeCell ref="C22:C24"/>
    <mergeCell ref="D22:D24"/>
    <mergeCell ref="E22:E24"/>
    <mergeCell ref="B15:E15"/>
    <mergeCell ref="A16:G16"/>
    <mergeCell ref="A17:G17"/>
    <mergeCell ref="J17:K17"/>
    <mergeCell ref="A21:K21"/>
    <mergeCell ref="A20:K20"/>
    <mergeCell ref="G11:G13"/>
    <mergeCell ref="H11:I11"/>
    <mergeCell ref="J11:J13"/>
    <mergeCell ref="K11:K13"/>
    <mergeCell ref="H12:H13"/>
    <mergeCell ref="I12:I13"/>
    <mergeCell ref="A11:A13"/>
    <mergeCell ref="C11:C13"/>
    <mergeCell ref="D11:D13"/>
    <mergeCell ref="E11:E13"/>
    <mergeCell ref="F11:F13"/>
    <mergeCell ref="A4:H4"/>
    <mergeCell ref="A1:K1"/>
    <mergeCell ref="A2:K2"/>
    <mergeCell ref="A5:K5"/>
    <mergeCell ref="A9:K9"/>
  </mergeCells>
  <pageMargins left="0.70866141732283472" right="0.70866141732283472" top="0.74803149606299213" bottom="0.74803149606299213" header="0.31496062992125984" footer="0.31496062992125984"/>
  <pageSetup scale="75" orientation="landscape" r:id="rId1"/>
  <headerFooter>
    <oddFooter>&amp;CArchivo General/2016/Prog. y Ejecucion capacitaciones por mes/ejecuión capacitaciones por mes</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63"/>
  <sheetViews>
    <sheetView topLeftCell="A63" workbookViewId="0">
      <selection activeCell="G20" sqref="G20:G22"/>
    </sheetView>
  </sheetViews>
  <sheetFormatPr baseColWidth="10" defaultRowHeight="15" x14ac:dyDescent="0.25"/>
  <cols>
    <col min="1" max="1" width="7" customWidth="1"/>
    <col min="2" max="2" width="21.7109375" customWidth="1"/>
    <col min="3" max="3" width="27.5703125" customWidth="1"/>
    <col min="4" max="4" width="19.42578125" customWidth="1"/>
    <col min="6" max="6" width="8.140625" customWidth="1"/>
    <col min="7" max="7" width="16.140625" customWidth="1"/>
    <col min="8" max="8" width="9.140625" customWidth="1"/>
    <col min="9" max="9" width="12.42578125" customWidth="1"/>
  </cols>
  <sheetData>
    <row r="1" spans="1:11" ht="15.75" x14ac:dyDescent="0.25">
      <c r="A1" s="335" t="s">
        <v>13</v>
      </c>
      <c r="B1" s="335"/>
      <c r="C1" s="335"/>
      <c r="D1" s="335"/>
      <c r="E1" s="335"/>
      <c r="F1" s="335"/>
      <c r="G1" s="335"/>
      <c r="H1" s="335"/>
    </row>
    <row r="2" spans="1:11" ht="15.75" x14ac:dyDescent="0.25">
      <c r="A2" s="335" t="s">
        <v>16</v>
      </c>
      <c r="B2" s="335"/>
      <c r="C2" s="335"/>
      <c r="D2" s="335"/>
      <c r="E2" s="335"/>
      <c r="F2" s="335"/>
      <c r="G2" s="335"/>
      <c r="H2" s="335"/>
    </row>
    <row r="3" spans="1:11" ht="15.75" x14ac:dyDescent="0.25">
      <c r="A3" s="6"/>
      <c r="B3" s="6"/>
      <c r="C3" s="6"/>
      <c r="D3" s="6"/>
      <c r="E3" s="6"/>
      <c r="F3" s="6"/>
      <c r="G3" s="6"/>
      <c r="H3" s="6"/>
    </row>
    <row r="4" spans="1:11" ht="15.75" x14ac:dyDescent="0.25">
      <c r="A4" s="336" t="s">
        <v>56</v>
      </c>
      <c r="B4" s="336"/>
      <c r="C4" s="336"/>
      <c r="D4" s="336"/>
      <c r="E4" s="336"/>
      <c r="F4" s="336"/>
      <c r="G4" s="336"/>
      <c r="H4" s="336"/>
    </row>
    <row r="5" spans="1:11" x14ac:dyDescent="0.25">
      <c r="A5" s="1"/>
      <c r="B5" s="4"/>
      <c r="C5" s="1"/>
      <c r="D5" s="1"/>
      <c r="E5" s="1"/>
      <c r="F5" s="1"/>
      <c r="G5" s="1"/>
      <c r="H5" s="1"/>
      <c r="I5" s="243"/>
      <c r="J5" s="243"/>
    </row>
    <row r="6" spans="1:11" x14ac:dyDescent="0.25">
      <c r="B6" s="397"/>
      <c r="C6" s="397"/>
      <c r="D6" s="397"/>
      <c r="E6" s="396"/>
      <c r="F6" s="396"/>
      <c r="G6" s="396"/>
      <c r="I6" s="243"/>
    </row>
    <row r="7" spans="1:11" ht="15" customHeight="1" x14ac:dyDescent="0.25">
      <c r="A7" s="365" t="s">
        <v>81</v>
      </c>
      <c r="B7" s="365"/>
      <c r="C7" s="365"/>
      <c r="D7" s="365"/>
      <c r="E7" s="7"/>
      <c r="F7" s="7"/>
      <c r="G7" s="7"/>
      <c r="H7" s="7"/>
    </row>
    <row r="8" spans="1:11" ht="15.75" thickBot="1" x14ac:dyDescent="0.3">
      <c r="E8" s="121"/>
      <c r="F8" s="121"/>
      <c r="G8" s="121"/>
      <c r="H8" s="122"/>
      <c r="I8" s="122"/>
      <c r="J8" s="123"/>
      <c r="K8" s="124"/>
    </row>
    <row r="9" spans="1:11" ht="15.75" customHeight="1" thickBot="1" x14ac:dyDescent="0.3">
      <c r="A9" s="349" t="s">
        <v>0</v>
      </c>
      <c r="B9" s="349" t="s">
        <v>4</v>
      </c>
      <c r="C9" s="341" t="s">
        <v>5</v>
      </c>
      <c r="D9" s="349" t="s">
        <v>2</v>
      </c>
      <c r="E9" s="349" t="s">
        <v>21</v>
      </c>
      <c r="F9" s="349" t="s">
        <v>50</v>
      </c>
      <c r="G9" s="349" t="s">
        <v>3</v>
      </c>
      <c r="H9" s="340" t="s">
        <v>7</v>
      </c>
      <c r="I9" s="341"/>
      <c r="J9" s="358" t="s">
        <v>25</v>
      </c>
      <c r="K9" s="358" t="s">
        <v>26</v>
      </c>
    </row>
    <row r="10" spans="1:11" ht="15" customHeight="1" x14ac:dyDescent="0.25">
      <c r="A10" s="367"/>
      <c r="B10" s="356"/>
      <c r="C10" s="369" t="s">
        <v>5</v>
      </c>
      <c r="D10" s="356"/>
      <c r="E10" s="356"/>
      <c r="F10" s="356"/>
      <c r="G10" s="350"/>
      <c r="H10" s="358" t="s">
        <v>6</v>
      </c>
      <c r="I10" s="358" t="s">
        <v>17</v>
      </c>
      <c r="J10" s="359"/>
      <c r="K10" s="361"/>
    </row>
    <row r="11" spans="1:11" ht="15.75" thickBot="1" x14ac:dyDescent="0.3">
      <c r="A11" s="368"/>
      <c r="B11" s="357"/>
      <c r="C11" s="370"/>
      <c r="D11" s="357"/>
      <c r="E11" s="357"/>
      <c r="F11" s="357"/>
      <c r="G11" s="351"/>
      <c r="H11" s="362"/>
      <c r="I11" s="363"/>
      <c r="J11" s="360"/>
      <c r="K11" s="362"/>
    </row>
    <row r="12" spans="1:11" ht="30.75" customHeight="1" thickBot="1" x14ac:dyDescent="0.3">
      <c r="A12" s="132">
        <v>1</v>
      </c>
      <c r="B12" s="132" t="s">
        <v>191</v>
      </c>
      <c r="C12" s="131" t="s">
        <v>192</v>
      </c>
      <c r="D12" s="132" t="s">
        <v>84</v>
      </c>
      <c r="E12" s="133" t="s">
        <v>190</v>
      </c>
      <c r="F12" s="132">
        <v>16</v>
      </c>
      <c r="G12" s="132" t="s">
        <v>72</v>
      </c>
      <c r="H12" s="132">
        <v>9</v>
      </c>
      <c r="I12" s="132">
        <v>44</v>
      </c>
      <c r="J12" s="92">
        <v>0</v>
      </c>
      <c r="K12" s="92">
        <v>81600</v>
      </c>
    </row>
    <row r="13" spans="1:11" ht="15.75" thickBot="1" x14ac:dyDescent="0.3">
      <c r="A13" s="138">
        <f>SUM(A12:A12)</f>
        <v>1</v>
      </c>
      <c r="B13" s="352" t="s">
        <v>96</v>
      </c>
      <c r="C13" s="353"/>
      <c r="D13" s="353"/>
      <c r="E13" s="354"/>
      <c r="F13" s="239">
        <f>SUM(F12:F12)</f>
        <v>16</v>
      </c>
      <c r="G13" s="238"/>
      <c r="H13" s="239">
        <f>SUM(H12:H12)</f>
        <v>9</v>
      </c>
      <c r="I13" s="239">
        <f>SUM(I12:I12)</f>
        <v>44</v>
      </c>
      <c r="J13" s="116">
        <f>SUM(J12:J12)</f>
        <v>0</v>
      </c>
      <c r="K13" s="116">
        <f>SUM(K12:K12)</f>
        <v>81600</v>
      </c>
    </row>
    <row r="14" spans="1:11" ht="15.75" thickBot="1" x14ac:dyDescent="0.3">
      <c r="A14" s="345" t="s">
        <v>11</v>
      </c>
      <c r="B14" s="346"/>
      <c r="C14" s="346"/>
      <c r="D14" s="346"/>
      <c r="E14" s="346"/>
      <c r="F14" s="346"/>
      <c r="G14" s="346"/>
      <c r="H14" s="219"/>
      <c r="I14" s="220"/>
      <c r="J14" s="185" t="s">
        <v>14</v>
      </c>
      <c r="K14" s="240">
        <f>+K13*1.1</f>
        <v>89760</v>
      </c>
    </row>
    <row r="15" spans="1:11" ht="15.75" thickBot="1" x14ac:dyDescent="0.3">
      <c r="A15" s="347" t="s">
        <v>75</v>
      </c>
      <c r="B15" s="348"/>
      <c r="C15" s="348"/>
      <c r="D15" s="348"/>
      <c r="E15" s="348"/>
      <c r="F15" s="348"/>
      <c r="G15" s="348"/>
      <c r="H15" s="221"/>
      <c r="I15" s="221"/>
      <c r="J15" s="364">
        <f>+K14+J13</f>
        <v>89760</v>
      </c>
      <c r="K15" s="346"/>
    </row>
    <row r="18" spans="1:11" x14ac:dyDescent="0.25">
      <c r="A18" s="386" t="s">
        <v>24</v>
      </c>
      <c r="B18" s="386"/>
      <c r="C18" s="386"/>
      <c r="D18" s="386"/>
      <c r="E18" s="386"/>
      <c r="F18" s="386"/>
      <c r="G18" s="386"/>
      <c r="H18" s="386"/>
      <c r="I18" s="386"/>
      <c r="J18" s="386"/>
      <c r="K18" s="386"/>
    </row>
    <row r="19" spans="1:11" ht="15.75" thickBot="1" x14ac:dyDescent="0.3">
      <c r="A19" s="386"/>
      <c r="B19" s="386"/>
      <c r="C19" s="386"/>
      <c r="D19" s="386"/>
      <c r="E19" s="386"/>
      <c r="F19" s="386"/>
      <c r="G19" s="386"/>
      <c r="H19" s="386"/>
      <c r="I19" s="386"/>
      <c r="J19" s="386"/>
      <c r="K19" s="386"/>
    </row>
    <row r="20" spans="1:11" ht="15.75" thickBot="1" x14ac:dyDescent="0.3">
      <c r="A20" s="349" t="s">
        <v>0</v>
      </c>
      <c r="B20" s="349" t="s">
        <v>4</v>
      </c>
      <c r="C20" s="341" t="s">
        <v>5</v>
      </c>
      <c r="D20" s="349" t="s">
        <v>2</v>
      </c>
      <c r="E20" s="349" t="s">
        <v>21</v>
      </c>
      <c r="F20" s="349" t="s">
        <v>50</v>
      </c>
      <c r="G20" s="349" t="s">
        <v>3</v>
      </c>
      <c r="H20" s="340" t="s">
        <v>7</v>
      </c>
      <c r="I20" s="341"/>
      <c r="J20" s="358" t="s">
        <v>25</v>
      </c>
      <c r="K20" s="358" t="s">
        <v>26</v>
      </c>
    </row>
    <row r="21" spans="1:11" x14ac:dyDescent="0.25">
      <c r="A21" s="367"/>
      <c r="B21" s="356"/>
      <c r="C21" s="369"/>
      <c r="D21" s="356"/>
      <c r="E21" s="356"/>
      <c r="F21" s="356"/>
      <c r="G21" s="350"/>
      <c r="H21" s="358" t="s">
        <v>6</v>
      </c>
      <c r="I21" s="358" t="s">
        <v>17</v>
      </c>
      <c r="J21" s="359"/>
      <c r="K21" s="361"/>
    </row>
    <row r="22" spans="1:11" ht="15.75" thickBot="1" x14ac:dyDescent="0.3">
      <c r="A22" s="368"/>
      <c r="B22" s="357"/>
      <c r="C22" s="370"/>
      <c r="D22" s="357"/>
      <c r="E22" s="357"/>
      <c r="F22" s="357"/>
      <c r="G22" s="351"/>
      <c r="H22" s="362"/>
      <c r="I22" s="363"/>
      <c r="J22" s="360"/>
      <c r="K22" s="362"/>
    </row>
    <row r="23" spans="1:11" ht="36" customHeight="1" thickBot="1" x14ac:dyDescent="0.3">
      <c r="A23" s="242">
        <v>1</v>
      </c>
      <c r="B23" s="132" t="s">
        <v>184</v>
      </c>
      <c r="C23" s="132" t="s">
        <v>185</v>
      </c>
      <c r="D23" s="226" t="s">
        <v>28</v>
      </c>
      <c r="E23" s="226" t="s">
        <v>188</v>
      </c>
      <c r="F23" s="227">
        <v>28.5</v>
      </c>
      <c r="G23" s="228" t="s">
        <v>189</v>
      </c>
      <c r="H23" s="229">
        <v>2</v>
      </c>
      <c r="I23" s="229">
        <v>15</v>
      </c>
      <c r="J23" s="230">
        <v>62200</v>
      </c>
      <c r="K23" s="230">
        <v>46800</v>
      </c>
    </row>
    <row r="24" spans="1:11" ht="15.75" thickBot="1" x14ac:dyDescent="0.3">
      <c r="A24" s="222">
        <f>SUM(A23:A23)</f>
        <v>1</v>
      </c>
      <c r="B24" s="352" t="s">
        <v>12</v>
      </c>
      <c r="C24" s="353"/>
      <c r="D24" s="353"/>
      <c r="E24" s="354"/>
      <c r="F24" s="223">
        <f>SUM(F23:F23)</f>
        <v>28.5</v>
      </c>
      <c r="G24" s="241"/>
      <c r="H24" s="239">
        <f>SUM(H23:H23)</f>
        <v>2</v>
      </c>
      <c r="I24" s="239">
        <f>SUM(I23:I23)</f>
        <v>15</v>
      </c>
      <c r="J24" s="240">
        <f>SUM(J23:J23)</f>
        <v>62200</v>
      </c>
      <c r="K24" s="240">
        <f>SUM(K23:K23)</f>
        <v>46800</v>
      </c>
    </row>
    <row r="25" spans="1:11" ht="15.75" thickBot="1" x14ac:dyDescent="0.3">
      <c r="A25" s="390" t="s">
        <v>11</v>
      </c>
      <c r="B25" s="391"/>
      <c r="C25" s="391"/>
      <c r="D25" s="391"/>
      <c r="E25" s="391"/>
      <c r="F25" s="391"/>
      <c r="G25" s="392"/>
      <c r="H25" s="139"/>
      <c r="I25" s="139"/>
      <c r="J25" s="240" t="s">
        <v>14</v>
      </c>
      <c r="K25" s="231">
        <f>+K24*1.1</f>
        <v>51480.000000000007</v>
      </c>
    </row>
    <row r="26" spans="1:11" ht="15.75" thickBot="1" x14ac:dyDescent="0.3">
      <c r="A26" s="352" t="s">
        <v>75</v>
      </c>
      <c r="B26" s="393"/>
      <c r="C26" s="393"/>
      <c r="D26" s="393"/>
      <c r="E26" s="393"/>
      <c r="F26" s="393"/>
      <c r="G26" s="394"/>
      <c r="H26" s="232"/>
      <c r="I26" s="232"/>
      <c r="J26" s="395">
        <f>+K25+J24</f>
        <v>113680</v>
      </c>
      <c r="K26" s="392"/>
    </row>
    <row r="27" spans="1:11" x14ac:dyDescent="0.25">
      <c r="A27" s="158"/>
      <c r="B27" s="159"/>
      <c r="C27" s="159"/>
      <c r="D27" s="159"/>
      <c r="E27" s="159"/>
      <c r="F27" s="159"/>
      <c r="G27" s="159"/>
      <c r="H27" s="248"/>
      <c r="I27" s="248"/>
      <c r="J27" s="160"/>
      <c r="K27" s="161"/>
    </row>
    <row r="28" spans="1:11" x14ac:dyDescent="0.25">
      <c r="A28" s="158"/>
      <c r="B28" s="159"/>
      <c r="C28" s="159"/>
      <c r="D28" s="159"/>
      <c r="E28" s="159"/>
      <c r="F28" s="159"/>
      <c r="G28" s="159"/>
      <c r="H28" s="248"/>
      <c r="I28" s="248"/>
      <c r="J28" s="160"/>
      <c r="K28" s="161"/>
    </row>
    <row r="29" spans="1:11" x14ac:dyDescent="0.25">
      <c r="A29" s="365" t="s">
        <v>112</v>
      </c>
      <c r="B29" s="365"/>
      <c r="C29" s="365"/>
      <c r="D29" s="365"/>
    </row>
    <row r="30" spans="1:11" ht="15.75" customHeight="1" thickBot="1" x14ac:dyDescent="0.3">
      <c r="E30" s="121"/>
      <c r="F30" s="121"/>
      <c r="G30" s="121"/>
      <c r="H30" s="122"/>
      <c r="I30" s="122"/>
      <c r="J30" s="123"/>
      <c r="K30" s="124"/>
    </row>
    <row r="31" spans="1:11" ht="15.75" customHeight="1" thickBot="1" x14ac:dyDescent="0.3">
      <c r="A31" s="349" t="s">
        <v>0</v>
      </c>
      <c r="B31" s="349" t="s">
        <v>4</v>
      </c>
      <c r="C31" s="341" t="s">
        <v>5</v>
      </c>
      <c r="D31" s="349" t="s">
        <v>2</v>
      </c>
      <c r="E31" s="349" t="s">
        <v>21</v>
      </c>
      <c r="F31" s="349" t="s">
        <v>50</v>
      </c>
      <c r="G31" s="349" t="s">
        <v>3</v>
      </c>
      <c r="H31" s="340" t="s">
        <v>7</v>
      </c>
      <c r="I31" s="341"/>
      <c r="J31" s="358" t="s">
        <v>25</v>
      </c>
      <c r="K31" s="358" t="s">
        <v>26</v>
      </c>
    </row>
    <row r="32" spans="1:11" ht="15" customHeight="1" x14ac:dyDescent="0.25">
      <c r="A32" s="367"/>
      <c r="B32" s="356" t="s">
        <v>4</v>
      </c>
      <c r="C32" s="369" t="s">
        <v>5</v>
      </c>
      <c r="D32" s="356"/>
      <c r="E32" s="356"/>
      <c r="F32" s="356"/>
      <c r="G32" s="350"/>
      <c r="H32" s="358" t="s">
        <v>6</v>
      </c>
      <c r="I32" s="358" t="s">
        <v>17</v>
      </c>
      <c r="J32" s="359"/>
      <c r="K32" s="361"/>
    </row>
    <row r="33" spans="1:11" ht="15.75" thickBot="1" x14ac:dyDescent="0.3">
      <c r="A33" s="368"/>
      <c r="B33" s="357"/>
      <c r="C33" s="370"/>
      <c r="D33" s="357"/>
      <c r="E33" s="357"/>
      <c r="F33" s="357"/>
      <c r="G33" s="351"/>
      <c r="H33" s="362"/>
      <c r="I33" s="363"/>
      <c r="J33" s="360"/>
      <c r="K33" s="362"/>
    </row>
    <row r="34" spans="1:11" ht="44.25" thickBot="1" x14ac:dyDescent="0.3">
      <c r="A34" s="132">
        <v>1</v>
      </c>
      <c r="B34" s="113" t="s">
        <v>113</v>
      </c>
      <c r="C34" s="244" t="s">
        <v>157</v>
      </c>
      <c r="D34" s="92" t="s">
        <v>134</v>
      </c>
      <c r="E34" s="132" t="s">
        <v>194</v>
      </c>
      <c r="F34" s="132">
        <v>32</v>
      </c>
      <c r="G34" s="92" t="s">
        <v>193</v>
      </c>
      <c r="H34" s="132">
        <v>1</v>
      </c>
      <c r="I34" s="132">
        <v>28</v>
      </c>
      <c r="J34" s="92">
        <v>56210.29</v>
      </c>
      <c r="K34" s="92">
        <v>90000</v>
      </c>
    </row>
    <row r="35" spans="1:11" ht="15.75" customHeight="1" thickBot="1" x14ac:dyDescent="0.3">
      <c r="A35" s="138">
        <f>+A34</f>
        <v>1</v>
      </c>
      <c r="B35" s="352" t="s">
        <v>96</v>
      </c>
      <c r="C35" s="353"/>
      <c r="D35" s="353"/>
      <c r="E35" s="354"/>
      <c r="F35" s="246">
        <f>+F34</f>
        <v>32</v>
      </c>
      <c r="G35" s="245"/>
      <c r="H35" s="246">
        <f>+H34</f>
        <v>1</v>
      </c>
      <c r="I35" s="246">
        <f>+I34</f>
        <v>28</v>
      </c>
      <c r="J35" s="116">
        <f>+J34</f>
        <v>56210.29</v>
      </c>
      <c r="K35" s="116">
        <f>SUM(K34:K34)</f>
        <v>90000</v>
      </c>
    </row>
    <row r="36" spans="1:11" ht="15.75" customHeight="1" thickBot="1" x14ac:dyDescent="0.3">
      <c r="A36" s="345" t="s">
        <v>11</v>
      </c>
      <c r="B36" s="346"/>
      <c r="C36" s="346"/>
      <c r="D36" s="346"/>
      <c r="E36" s="346"/>
      <c r="F36" s="346"/>
      <c r="G36" s="346"/>
      <c r="H36" s="139"/>
      <c r="I36" s="140"/>
      <c r="J36" s="247" t="s">
        <v>14</v>
      </c>
      <c r="K36" s="250">
        <f>+K35*1.1</f>
        <v>99000.000000000015</v>
      </c>
    </row>
    <row r="37" spans="1:11" ht="15.75" customHeight="1" thickBot="1" x14ac:dyDescent="0.3">
      <c r="A37" s="347" t="s">
        <v>75</v>
      </c>
      <c r="B37" s="348"/>
      <c r="C37" s="348"/>
      <c r="D37" s="348"/>
      <c r="E37" s="348"/>
      <c r="F37" s="348"/>
      <c r="G37" s="348"/>
      <c r="H37" s="141"/>
      <c r="I37" s="141"/>
      <c r="J37" s="364">
        <f>+K36+J35</f>
        <v>155210.29</v>
      </c>
      <c r="K37" s="346"/>
    </row>
    <row r="42" spans="1:11" ht="15.75" thickBot="1" x14ac:dyDescent="0.3">
      <c r="A42" s="166" t="s">
        <v>147</v>
      </c>
      <c r="B42" s="167"/>
      <c r="C42" s="168">
        <v>3</v>
      </c>
    </row>
    <row r="43" spans="1:11" x14ac:dyDescent="0.25">
      <c r="A43" s="7"/>
      <c r="B43" s="7"/>
      <c r="C43" s="110"/>
    </row>
    <row r="44" spans="1:11" x14ac:dyDescent="0.25">
      <c r="A44" s="162" t="s">
        <v>15</v>
      </c>
      <c r="B44" s="162"/>
      <c r="C44" s="97">
        <v>3</v>
      </c>
      <c r="F44" s="377" t="s">
        <v>165</v>
      </c>
      <c r="G44" s="377"/>
      <c r="H44" s="377"/>
      <c r="I44" s="251">
        <f>+J13+J24+J35</f>
        <v>118410.29000000001</v>
      </c>
    </row>
    <row r="45" spans="1:11" x14ac:dyDescent="0.25">
      <c r="A45" s="162" t="s">
        <v>8</v>
      </c>
      <c r="B45" s="162"/>
      <c r="C45" s="97">
        <v>0</v>
      </c>
      <c r="F45" s="378" t="s">
        <v>166</v>
      </c>
      <c r="G45" s="378"/>
      <c r="H45" s="378"/>
      <c r="I45" s="252">
        <f>+K14+K25+K36</f>
        <v>240240</v>
      </c>
    </row>
    <row r="46" spans="1:11" x14ac:dyDescent="0.25">
      <c r="A46" s="339" t="s">
        <v>141</v>
      </c>
      <c r="B46" s="339"/>
      <c r="C46" s="97">
        <v>0</v>
      </c>
      <c r="F46" s="186"/>
      <c r="G46" s="186"/>
      <c r="H46" s="186"/>
      <c r="I46" s="110"/>
    </row>
    <row r="47" spans="1:11" x14ac:dyDescent="0.25">
      <c r="A47" s="339" t="s">
        <v>142</v>
      </c>
      <c r="B47" s="339"/>
      <c r="C47" s="97">
        <v>0</v>
      </c>
      <c r="F47" s="187" t="s">
        <v>167</v>
      </c>
      <c r="H47" s="188"/>
      <c r="I47" s="251">
        <f>+I44+I45</f>
        <v>358650.29000000004</v>
      </c>
    </row>
    <row r="48" spans="1:11" x14ac:dyDescent="0.25">
      <c r="A48" s="163" t="s">
        <v>122</v>
      </c>
      <c r="B48" s="164"/>
      <c r="C48" s="97">
        <f>+F13+F24+F35</f>
        <v>76.5</v>
      </c>
      <c r="I48" s="110"/>
    </row>
    <row r="49" spans="1:7" x14ac:dyDescent="0.25">
      <c r="A49" s="163" t="s">
        <v>171</v>
      </c>
      <c r="B49" s="163"/>
      <c r="C49" s="97">
        <f>+H13+H24+H35</f>
        <v>12</v>
      </c>
    </row>
    <row r="50" spans="1:7" x14ac:dyDescent="0.25">
      <c r="A50" s="163" t="s">
        <v>172</v>
      </c>
      <c r="B50" s="169"/>
      <c r="C50" s="97">
        <f>+I13+I24+I35</f>
        <v>87</v>
      </c>
    </row>
    <row r="51" spans="1:7" x14ac:dyDescent="0.25">
      <c r="A51" s="339" t="s">
        <v>20</v>
      </c>
      <c r="B51" s="339"/>
      <c r="C51" s="249">
        <f>+C50+C49</f>
        <v>99</v>
      </c>
    </row>
    <row r="52" spans="1:7" x14ac:dyDescent="0.25">
      <c r="A52" s="237"/>
      <c r="B52" s="237"/>
      <c r="C52" s="225"/>
    </row>
    <row r="54" spans="1:7" ht="15.75" x14ac:dyDescent="0.25">
      <c r="A54" s="379" t="s">
        <v>187</v>
      </c>
      <c r="B54" s="379"/>
      <c r="C54" s="379"/>
      <c r="D54" s="379"/>
      <c r="E54" s="379"/>
    </row>
    <row r="55" spans="1:7" x14ac:dyDescent="0.25">
      <c r="C55" s="7"/>
      <c r="D55" s="7"/>
      <c r="E55" s="7"/>
    </row>
    <row r="56" spans="1:7" x14ac:dyDescent="0.25">
      <c r="C56" s="7"/>
      <c r="D56" s="7"/>
      <c r="E56" s="7"/>
    </row>
    <row r="57" spans="1:7" ht="16.5" thickBot="1" x14ac:dyDescent="0.3">
      <c r="C57" s="192" t="s">
        <v>169</v>
      </c>
      <c r="D57" s="7"/>
      <c r="E57" s="7"/>
    </row>
    <row r="58" spans="1:7" ht="15.75" x14ac:dyDescent="0.25">
      <c r="C58" s="197"/>
      <c r="D58" s="7"/>
      <c r="E58" s="7"/>
      <c r="F58" s="125"/>
      <c r="G58" s="125"/>
    </row>
    <row r="59" spans="1:7" x14ac:dyDescent="0.25">
      <c r="A59" s="339" t="s">
        <v>15</v>
      </c>
      <c r="B59" s="339"/>
      <c r="C59" s="97">
        <v>3</v>
      </c>
      <c r="D59" s="162" t="s">
        <v>171</v>
      </c>
      <c r="F59" s="164">
        <f>+C49</f>
        <v>12</v>
      </c>
      <c r="G59" s="125"/>
    </row>
    <row r="60" spans="1:7" x14ac:dyDescent="0.25">
      <c r="A60" s="339" t="s">
        <v>8</v>
      </c>
      <c r="B60" s="339"/>
      <c r="C60" s="97">
        <v>0</v>
      </c>
      <c r="D60" s="162" t="s">
        <v>172</v>
      </c>
      <c r="F60" s="164">
        <f>+C50</f>
        <v>87</v>
      </c>
      <c r="G60" s="125"/>
    </row>
    <row r="61" spans="1:7" x14ac:dyDescent="0.25">
      <c r="A61" s="339" t="s">
        <v>141</v>
      </c>
      <c r="B61" s="339"/>
      <c r="C61" s="97">
        <v>0</v>
      </c>
      <c r="D61" s="237" t="s">
        <v>20</v>
      </c>
      <c r="F61" s="164">
        <f>+F59+F60</f>
        <v>99</v>
      </c>
      <c r="G61" s="125"/>
    </row>
    <row r="62" spans="1:7" x14ac:dyDescent="0.25">
      <c r="A62" s="339" t="s">
        <v>142</v>
      </c>
      <c r="B62" s="339"/>
      <c r="C62" s="97">
        <v>0</v>
      </c>
      <c r="D62" s="7"/>
      <c r="E62" s="7"/>
      <c r="F62" s="125"/>
      <c r="G62" s="125"/>
    </row>
    <row r="63" spans="1:7" x14ac:dyDescent="0.25">
      <c r="C63" s="125"/>
    </row>
  </sheetData>
  <mergeCells count="67">
    <mergeCell ref="F9:F11"/>
    <mergeCell ref="G9:G11"/>
    <mergeCell ref="A59:B59"/>
    <mergeCell ref="A60:B60"/>
    <mergeCell ref="A7:D7"/>
    <mergeCell ref="A9:A11"/>
    <mergeCell ref="C9:C11"/>
    <mergeCell ref="D9:D11"/>
    <mergeCell ref="E9:E11"/>
    <mergeCell ref="B13:E13"/>
    <mergeCell ref="A14:G14"/>
    <mergeCell ref="A15:G15"/>
    <mergeCell ref="B24:E24"/>
    <mergeCell ref="A25:G25"/>
    <mergeCell ref="A26:G26"/>
    <mergeCell ref="G31:G33"/>
    <mergeCell ref="E6:G6"/>
    <mergeCell ref="A1:H1"/>
    <mergeCell ref="A2:H2"/>
    <mergeCell ref="A4:H4"/>
    <mergeCell ref="B6:D6"/>
    <mergeCell ref="I21:I22"/>
    <mergeCell ref="H9:I9"/>
    <mergeCell ref="J9:J11"/>
    <mergeCell ref="K9:K11"/>
    <mergeCell ref="H10:H11"/>
    <mergeCell ref="I10:I11"/>
    <mergeCell ref="E31:E33"/>
    <mergeCell ref="F31:F33"/>
    <mergeCell ref="J15:K15"/>
    <mergeCell ref="A18:K18"/>
    <mergeCell ref="A19:K19"/>
    <mergeCell ref="A20:A22"/>
    <mergeCell ref="B20:B22"/>
    <mergeCell ref="C20:C22"/>
    <mergeCell ref="D20:D22"/>
    <mergeCell ref="E20:E22"/>
    <mergeCell ref="F20:F22"/>
    <mergeCell ref="G20:G22"/>
    <mergeCell ref="H20:I20"/>
    <mergeCell ref="J20:J22"/>
    <mergeCell ref="K20:K22"/>
    <mergeCell ref="H21:H22"/>
    <mergeCell ref="F44:H44"/>
    <mergeCell ref="A61:B61"/>
    <mergeCell ref="A62:B62"/>
    <mergeCell ref="F45:H45"/>
    <mergeCell ref="A46:B46"/>
    <mergeCell ref="A47:B47"/>
    <mergeCell ref="A51:B51"/>
    <mergeCell ref="A54:E54"/>
    <mergeCell ref="B35:E35"/>
    <mergeCell ref="A36:G36"/>
    <mergeCell ref="A37:G37"/>
    <mergeCell ref="J37:K37"/>
    <mergeCell ref="B9:B11"/>
    <mergeCell ref="H31:I31"/>
    <mergeCell ref="J31:J33"/>
    <mergeCell ref="K31:K33"/>
    <mergeCell ref="H32:H33"/>
    <mergeCell ref="I32:I33"/>
    <mergeCell ref="J26:K26"/>
    <mergeCell ref="A29:D29"/>
    <mergeCell ref="A31:A33"/>
    <mergeCell ref="B31:B33"/>
    <mergeCell ref="C31:C33"/>
    <mergeCell ref="D31:D33"/>
  </mergeCells>
  <pageMargins left="0.70866141732283472" right="0.70866141732283472" top="0.74803149606299213" bottom="0.74803149606299213" header="0.31496062992125984" footer="0.31496062992125984"/>
  <pageSetup scale="7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50"/>
  <sheetViews>
    <sheetView topLeftCell="A38" workbookViewId="0">
      <selection activeCell="I59" sqref="I59"/>
    </sheetView>
  </sheetViews>
  <sheetFormatPr baseColWidth="10" defaultRowHeight="15" x14ac:dyDescent="0.25"/>
  <cols>
    <col min="1" max="1" width="5.140625" customWidth="1"/>
    <col min="2" max="2" width="21.28515625" customWidth="1"/>
    <col min="3" max="3" width="30.5703125" customWidth="1"/>
    <col min="4" max="4" width="16.7109375" customWidth="1"/>
    <col min="5" max="5" width="13.42578125" customWidth="1"/>
    <col min="6" max="6" width="11" customWidth="1"/>
    <col min="7" max="7" width="10.85546875" customWidth="1"/>
    <col min="8" max="8" width="10.42578125" customWidth="1"/>
    <col min="11" max="11" width="12.28515625" customWidth="1"/>
  </cols>
  <sheetData>
    <row r="1" spans="1:11" x14ac:dyDescent="0.25">
      <c r="A1" s="7"/>
      <c r="B1" s="7"/>
      <c r="C1" s="7"/>
      <c r="D1" s="7"/>
      <c r="E1" s="7"/>
      <c r="F1" s="7"/>
      <c r="G1" s="7"/>
      <c r="H1" s="7"/>
    </row>
    <row r="2" spans="1:11" ht="15.75" x14ac:dyDescent="0.25">
      <c r="A2" s="335" t="s">
        <v>13</v>
      </c>
      <c r="B2" s="335"/>
      <c r="C2" s="335"/>
      <c r="D2" s="335"/>
      <c r="E2" s="335"/>
      <c r="F2" s="335"/>
      <c r="G2" s="335"/>
      <c r="H2" s="335"/>
    </row>
    <row r="3" spans="1:11" ht="15.75" x14ac:dyDescent="0.25">
      <c r="A3" s="335" t="s">
        <v>16</v>
      </c>
      <c r="B3" s="335"/>
      <c r="C3" s="335"/>
      <c r="D3" s="335"/>
      <c r="E3" s="335"/>
      <c r="F3" s="335"/>
      <c r="G3" s="335"/>
      <c r="H3" s="335"/>
    </row>
    <row r="4" spans="1:11" x14ac:dyDescent="0.25">
      <c r="A4" s="7"/>
      <c r="B4" s="7"/>
      <c r="C4" s="7"/>
      <c r="D4" s="7"/>
      <c r="E4" s="7"/>
      <c r="F4" s="7"/>
      <c r="G4" s="7"/>
      <c r="H4" s="7"/>
    </row>
    <row r="5" spans="1:11" x14ac:dyDescent="0.25">
      <c r="A5" s="323" t="s">
        <v>57</v>
      </c>
      <c r="B5" s="323"/>
      <c r="C5" s="323"/>
      <c r="D5" s="323"/>
      <c r="E5" s="323"/>
      <c r="F5" s="323"/>
      <c r="G5" s="323"/>
      <c r="H5" s="323"/>
    </row>
    <row r="6" spans="1:11" x14ac:dyDescent="0.25">
      <c r="A6" s="24"/>
      <c r="B6" s="24"/>
      <c r="C6" s="24"/>
      <c r="D6" s="24"/>
      <c r="E6" s="24"/>
      <c r="F6" s="24"/>
      <c r="G6" s="24"/>
      <c r="H6" s="24"/>
    </row>
    <row r="7" spans="1:11" x14ac:dyDescent="0.25">
      <c r="A7" s="365" t="s">
        <v>81</v>
      </c>
      <c r="B7" s="365"/>
      <c r="C7" s="365"/>
      <c r="D7" s="365"/>
      <c r="E7" s="7"/>
      <c r="F7" s="7"/>
      <c r="G7" s="7"/>
      <c r="H7" s="7"/>
    </row>
    <row r="8" spans="1:11" ht="15.75" thickBot="1" x14ac:dyDescent="0.3">
      <c r="E8" s="121"/>
      <c r="F8" s="121"/>
      <c r="G8" s="121"/>
      <c r="H8" s="122"/>
      <c r="I8" s="122"/>
      <c r="J8" s="123"/>
      <c r="K8" s="124"/>
    </row>
    <row r="9" spans="1:11" ht="15.75" thickBot="1" x14ac:dyDescent="0.3">
      <c r="A9" s="349" t="s">
        <v>0</v>
      </c>
      <c r="B9" s="349" t="s">
        <v>4</v>
      </c>
      <c r="C9" s="341" t="s">
        <v>5</v>
      </c>
      <c r="D9" s="349" t="s">
        <v>2</v>
      </c>
      <c r="E9" s="349" t="s">
        <v>21</v>
      </c>
      <c r="F9" s="349" t="s">
        <v>50</v>
      </c>
      <c r="G9" s="349" t="s">
        <v>3</v>
      </c>
      <c r="H9" s="340" t="s">
        <v>7</v>
      </c>
      <c r="I9" s="341"/>
      <c r="J9" s="358" t="s">
        <v>25</v>
      </c>
      <c r="K9" s="358" t="s">
        <v>204</v>
      </c>
    </row>
    <row r="10" spans="1:11" x14ac:dyDescent="0.25">
      <c r="A10" s="367"/>
      <c r="B10" s="356"/>
      <c r="C10" s="369" t="s">
        <v>5</v>
      </c>
      <c r="D10" s="356"/>
      <c r="E10" s="356"/>
      <c r="F10" s="356"/>
      <c r="G10" s="350"/>
      <c r="H10" s="358" t="s">
        <v>6</v>
      </c>
      <c r="I10" s="358" t="s">
        <v>17</v>
      </c>
      <c r="J10" s="359"/>
      <c r="K10" s="361"/>
    </row>
    <row r="11" spans="1:11" ht="15.75" thickBot="1" x14ac:dyDescent="0.3">
      <c r="A11" s="368"/>
      <c r="B11" s="357"/>
      <c r="C11" s="370"/>
      <c r="D11" s="357"/>
      <c r="E11" s="357"/>
      <c r="F11" s="357"/>
      <c r="G11" s="351"/>
      <c r="H11" s="362"/>
      <c r="I11" s="363"/>
      <c r="J11" s="360"/>
      <c r="K11" s="362"/>
    </row>
    <row r="12" spans="1:11" ht="57.75" thickBot="1" x14ac:dyDescent="0.3">
      <c r="A12" s="132">
        <v>1</v>
      </c>
      <c r="B12" s="132" t="s">
        <v>191</v>
      </c>
      <c r="C12" s="131" t="s">
        <v>202</v>
      </c>
      <c r="D12" s="132" t="s">
        <v>84</v>
      </c>
      <c r="E12" s="181" t="s">
        <v>196</v>
      </c>
      <c r="F12" s="132">
        <v>16</v>
      </c>
      <c r="G12" s="261" t="s">
        <v>216</v>
      </c>
      <c r="H12" s="132">
        <v>20</v>
      </c>
      <c r="I12" s="132">
        <v>37</v>
      </c>
      <c r="J12" s="92">
        <v>42480</v>
      </c>
      <c r="K12" s="92">
        <v>64500</v>
      </c>
    </row>
    <row r="13" spans="1:11" ht="32.25" customHeight="1" thickBot="1" x14ac:dyDescent="0.3">
      <c r="A13" s="132">
        <v>1</v>
      </c>
      <c r="B13" s="268" t="s">
        <v>197</v>
      </c>
      <c r="C13" s="132" t="s">
        <v>198</v>
      </c>
      <c r="D13" s="132" t="s">
        <v>84</v>
      </c>
      <c r="E13" s="181" t="s">
        <v>199</v>
      </c>
      <c r="F13" s="132">
        <v>16</v>
      </c>
      <c r="G13" s="261" t="s">
        <v>200</v>
      </c>
      <c r="H13" s="132">
        <v>7</v>
      </c>
      <c r="I13" s="132">
        <v>33</v>
      </c>
      <c r="J13" s="92">
        <v>35400</v>
      </c>
      <c r="K13" s="92">
        <v>41900</v>
      </c>
    </row>
    <row r="14" spans="1:11" ht="15.75" thickBot="1" x14ac:dyDescent="0.3">
      <c r="A14" s="138">
        <f>A13+A12</f>
        <v>2</v>
      </c>
      <c r="B14" s="352" t="s">
        <v>96</v>
      </c>
      <c r="C14" s="353"/>
      <c r="D14" s="353"/>
      <c r="E14" s="354"/>
      <c r="F14" s="255">
        <f>F13+F12</f>
        <v>32</v>
      </c>
      <c r="G14" s="254"/>
      <c r="H14" s="255">
        <f>+H12+H13</f>
        <v>27</v>
      </c>
      <c r="I14" s="255">
        <f t="shared" ref="I14:J14" si="0">I13+I12</f>
        <v>70</v>
      </c>
      <c r="J14" s="269">
        <f t="shared" si="0"/>
        <v>77880</v>
      </c>
      <c r="K14" s="269">
        <f>K13+K12</f>
        <v>106400</v>
      </c>
    </row>
    <row r="15" spans="1:11" ht="15.75" thickBot="1" x14ac:dyDescent="0.3">
      <c r="A15" s="390" t="s">
        <v>11</v>
      </c>
      <c r="B15" s="391"/>
      <c r="C15" s="391"/>
      <c r="D15" s="391"/>
      <c r="E15" s="391"/>
      <c r="F15" s="391"/>
      <c r="G15" s="392"/>
      <c r="H15" s="139"/>
      <c r="I15" s="139"/>
      <c r="J15" s="185" t="s">
        <v>14</v>
      </c>
      <c r="K15" s="270">
        <f>+K14*1.1</f>
        <v>117040.00000000001</v>
      </c>
    </row>
    <row r="16" spans="1:11" ht="15.75" thickBot="1" x14ac:dyDescent="0.3">
      <c r="A16" s="352" t="s">
        <v>75</v>
      </c>
      <c r="B16" s="393"/>
      <c r="C16" s="393"/>
      <c r="D16" s="393"/>
      <c r="E16" s="393"/>
      <c r="F16" s="393"/>
      <c r="G16" s="394"/>
      <c r="H16" s="232"/>
      <c r="I16" s="232"/>
      <c r="J16" s="399">
        <f>+K15+J14</f>
        <v>194920</v>
      </c>
      <c r="K16" s="400"/>
    </row>
    <row r="17" spans="1:11" x14ac:dyDescent="0.25">
      <c r="A17" s="259"/>
      <c r="B17" s="159"/>
      <c r="C17" s="159"/>
      <c r="D17" s="159"/>
      <c r="E17" s="159"/>
      <c r="F17" s="159"/>
      <c r="G17" s="159"/>
      <c r="H17" s="248"/>
      <c r="I17" s="248"/>
      <c r="J17" s="160"/>
      <c r="K17" s="161"/>
    </row>
    <row r="18" spans="1:11" x14ac:dyDescent="0.25">
      <c r="A18" s="259"/>
      <c r="B18" s="159"/>
      <c r="C18" s="159"/>
      <c r="D18" s="159"/>
      <c r="E18" s="159"/>
      <c r="F18" s="159"/>
      <c r="G18" s="159"/>
      <c r="H18" s="248"/>
      <c r="I18" s="248"/>
      <c r="J18" s="160"/>
      <c r="K18" s="161"/>
    </row>
    <row r="19" spans="1:11" x14ac:dyDescent="0.25">
      <c r="A19" s="365" t="s">
        <v>112</v>
      </c>
      <c r="B19" s="365"/>
      <c r="C19" s="365"/>
      <c r="D19" s="365"/>
    </row>
    <row r="20" spans="1:11" ht="15.75" thickBot="1" x14ac:dyDescent="0.3">
      <c r="E20" s="121"/>
      <c r="F20" s="121"/>
      <c r="G20" s="121"/>
      <c r="H20" s="122"/>
      <c r="I20" s="122"/>
      <c r="J20" s="123"/>
      <c r="K20" s="124"/>
    </row>
    <row r="21" spans="1:11" ht="15.75" thickBot="1" x14ac:dyDescent="0.3">
      <c r="A21" s="349" t="s">
        <v>0</v>
      </c>
      <c r="B21" s="349" t="s">
        <v>4</v>
      </c>
      <c r="C21" s="341" t="s">
        <v>5</v>
      </c>
      <c r="D21" s="349" t="s">
        <v>2</v>
      </c>
      <c r="E21" s="349" t="s">
        <v>21</v>
      </c>
      <c r="F21" s="349" t="s">
        <v>50</v>
      </c>
      <c r="G21" s="349" t="s">
        <v>3</v>
      </c>
      <c r="H21" s="340" t="s">
        <v>7</v>
      </c>
      <c r="I21" s="341"/>
      <c r="J21" s="358" t="s">
        <v>25</v>
      </c>
      <c r="K21" s="358" t="s">
        <v>204</v>
      </c>
    </row>
    <row r="22" spans="1:11" x14ac:dyDescent="0.25">
      <c r="A22" s="367"/>
      <c r="B22" s="356" t="s">
        <v>4</v>
      </c>
      <c r="C22" s="369" t="s">
        <v>5</v>
      </c>
      <c r="D22" s="356"/>
      <c r="E22" s="356"/>
      <c r="F22" s="356"/>
      <c r="G22" s="350"/>
      <c r="H22" s="358" t="s">
        <v>6</v>
      </c>
      <c r="I22" s="358" t="s">
        <v>17</v>
      </c>
      <c r="J22" s="359"/>
      <c r="K22" s="361"/>
    </row>
    <row r="23" spans="1:11" ht="15.75" thickBot="1" x14ac:dyDescent="0.3">
      <c r="A23" s="368"/>
      <c r="B23" s="357"/>
      <c r="C23" s="370"/>
      <c r="D23" s="357"/>
      <c r="E23" s="357"/>
      <c r="F23" s="357"/>
      <c r="G23" s="351"/>
      <c r="H23" s="362"/>
      <c r="I23" s="363"/>
      <c r="J23" s="360"/>
      <c r="K23" s="362"/>
    </row>
    <row r="24" spans="1:11" ht="47.25" customHeight="1" thickBot="1" x14ac:dyDescent="0.3">
      <c r="A24" s="132">
        <v>1</v>
      </c>
      <c r="B24" s="113" t="s">
        <v>113</v>
      </c>
      <c r="C24" s="255" t="s">
        <v>203</v>
      </c>
      <c r="D24" s="92" t="s">
        <v>134</v>
      </c>
      <c r="E24" s="181" t="s">
        <v>215</v>
      </c>
      <c r="F24" s="271">
        <v>64</v>
      </c>
      <c r="G24" s="253" t="s">
        <v>201</v>
      </c>
      <c r="H24" s="132">
        <v>10</v>
      </c>
      <c r="I24" s="132">
        <v>35</v>
      </c>
      <c r="J24" s="92">
        <v>96665</v>
      </c>
      <c r="K24" s="92">
        <v>202800</v>
      </c>
    </row>
    <row r="25" spans="1:11" ht="15.75" thickBot="1" x14ac:dyDescent="0.3">
      <c r="A25" s="138">
        <f>+A24</f>
        <v>1</v>
      </c>
      <c r="B25" s="352" t="s">
        <v>96</v>
      </c>
      <c r="C25" s="353"/>
      <c r="D25" s="353"/>
      <c r="E25" s="354"/>
      <c r="F25" s="255">
        <f>+F24</f>
        <v>64</v>
      </c>
      <c r="G25" s="254"/>
      <c r="H25" s="255">
        <f>+H24</f>
        <v>10</v>
      </c>
      <c r="I25" s="255">
        <f>+I24</f>
        <v>35</v>
      </c>
      <c r="J25" s="116">
        <f>+J24</f>
        <v>96665</v>
      </c>
      <c r="K25" s="116">
        <f>SUM(K24:K24)</f>
        <v>202800</v>
      </c>
    </row>
    <row r="26" spans="1:11" ht="15.75" thickBot="1" x14ac:dyDescent="0.3">
      <c r="A26" s="345" t="s">
        <v>11</v>
      </c>
      <c r="B26" s="346"/>
      <c r="C26" s="346"/>
      <c r="D26" s="346"/>
      <c r="E26" s="346"/>
      <c r="F26" s="346"/>
      <c r="G26" s="346"/>
      <c r="H26" s="139"/>
      <c r="I26" s="140"/>
      <c r="J26" s="256" t="s">
        <v>14</v>
      </c>
      <c r="K26" s="256">
        <f>+K25*1.1</f>
        <v>223080.00000000003</v>
      </c>
    </row>
    <row r="27" spans="1:11" ht="15.75" thickBot="1" x14ac:dyDescent="0.3">
      <c r="A27" s="347" t="s">
        <v>75</v>
      </c>
      <c r="B27" s="348"/>
      <c r="C27" s="348"/>
      <c r="D27" s="348"/>
      <c r="E27" s="348"/>
      <c r="F27" s="348"/>
      <c r="G27" s="348"/>
      <c r="H27" s="141"/>
      <c r="I27" s="141"/>
      <c r="J27" s="364">
        <f>+K26+J25</f>
        <v>319745</v>
      </c>
      <c r="K27" s="346"/>
    </row>
    <row r="30" spans="1:11" ht="15.75" thickBot="1" x14ac:dyDescent="0.3">
      <c r="A30" s="166" t="s">
        <v>147</v>
      </c>
      <c r="B30" s="167"/>
      <c r="C30" s="257">
        <v>3</v>
      </c>
      <c r="F30" s="377" t="s">
        <v>165</v>
      </c>
      <c r="G30" s="377"/>
      <c r="H30" s="377"/>
      <c r="I30" s="383">
        <f>+J14+J25</f>
        <v>174545</v>
      </c>
      <c r="J30" s="383"/>
    </row>
    <row r="31" spans="1:11" x14ac:dyDescent="0.25">
      <c r="A31" s="7"/>
      <c r="B31" s="7"/>
      <c r="C31" s="257"/>
      <c r="F31" s="378" t="s">
        <v>166</v>
      </c>
      <c r="G31" s="378"/>
      <c r="H31" s="378"/>
      <c r="I31" s="398">
        <f>+K15+K26</f>
        <v>340120.00000000006</v>
      </c>
      <c r="J31" s="398"/>
    </row>
    <row r="32" spans="1:11" x14ac:dyDescent="0.25">
      <c r="A32" s="162" t="s">
        <v>15</v>
      </c>
      <c r="B32" s="162"/>
      <c r="C32" s="257">
        <v>3</v>
      </c>
      <c r="F32" s="186"/>
      <c r="G32" s="186"/>
      <c r="H32" s="186"/>
      <c r="I32" s="9"/>
    </row>
    <row r="33" spans="1:11" x14ac:dyDescent="0.25">
      <c r="A33" s="162" t="s">
        <v>8</v>
      </c>
      <c r="B33" s="162"/>
      <c r="C33" s="257">
        <v>0</v>
      </c>
      <c r="F33" s="187" t="s">
        <v>167</v>
      </c>
      <c r="H33" s="188"/>
      <c r="I33" s="398">
        <f>+I30+I31</f>
        <v>514665.00000000006</v>
      </c>
      <c r="J33" s="398"/>
      <c r="K33" s="95" t="s">
        <v>14</v>
      </c>
    </row>
    <row r="34" spans="1:11" x14ac:dyDescent="0.25">
      <c r="A34" s="339" t="s">
        <v>141</v>
      </c>
      <c r="B34" s="339"/>
      <c r="C34" s="257">
        <v>0</v>
      </c>
    </row>
    <row r="35" spans="1:11" x14ac:dyDescent="0.25">
      <c r="A35" s="339" t="s">
        <v>142</v>
      </c>
      <c r="B35" s="339"/>
      <c r="C35" s="257">
        <v>0</v>
      </c>
    </row>
    <row r="36" spans="1:11" x14ac:dyDescent="0.25">
      <c r="A36" s="163" t="s">
        <v>122</v>
      </c>
      <c r="B36" s="164"/>
      <c r="C36" s="257">
        <f>+F25+F14</f>
        <v>96</v>
      </c>
    </row>
    <row r="37" spans="1:11" x14ac:dyDescent="0.25">
      <c r="A37" s="163" t="s">
        <v>171</v>
      </c>
      <c r="B37" s="163"/>
      <c r="C37" s="257">
        <f>+H14+H25</f>
        <v>37</v>
      </c>
    </row>
    <row r="38" spans="1:11" x14ac:dyDescent="0.25">
      <c r="A38" s="163" t="s">
        <v>172</v>
      </c>
      <c r="B38" s="169"/>
      <c r="C38" s="257">
        <f>+I25+I14</f>
        <v>105</v>
      </c>
    </row>
    <row r="39" spans="1:11" x14ac:dyDescent="0.25">
      <c r="A39" s="339" t="s">
        <v>20</v>
      </c>
      <c r="B39" s="339"/>
      <c r="C39" s="258">
        <f>+C38+C37</f>
        <v>142</v>
      </c>
    </row>
    <row r="42" spans="1:11" ht="15.75" x14ac:dyDescent="0.25">
      <c r="B42" s="379" t="s">
        <v>226</v>
      </c>
      <c r="C42" s="379"/>
      <c r="D42" s="379"/>
      <c r="E42" s="379"/>
      <c r="F42" s="379"/>
    </row>
    <row r="43" spans="1:11" x14ac:dyDescent="0.25">
      <c r="D43" s="7"/>
      <c r="E43" s="7"/>
      <c r="F43" s="7"/>
    </row>
    <row r="44" spans="1:11" x14ac:dyDescent="0.25">
      <c r="D44" s="7"/>
      <c r="E44" s="7"/>
      <c r="F44" s="7"/>
    </row>
    <row r="45" spans="1:11" ht="16.5" thickBot="1" x14ac:dyDescent="0.3">
      <c r="D45" s="192" t="s">
        <v>169</v>
      </c>
      <c r="E45" s="7"/>
      <c r="F45" s="7"/>
    </row>
    <row r="46" spans="1:11" ht="15.75" x14ac:dyDescent="0.25">
      <c r="D46" s="197"/>
      <c r="E46" s="7"/>
      <c r="F46" s="7"/>
      <c r="G46" s="125"/>
    </row>
    <row r="47" spans="1:11" x14ac:dyDescent="0.25">
      <c r="B47" s="162" t="s">
        <v>15</v>
      </c>
      <c r="C47" s="97">
        <v>3</v>
      </c>
      <c r="E47" s="162" t="s">
        <v>171</v>
      </c>
      <c r="G47" s="164">
        <v>37</v>
      </c>
    </row>
    <row r="48" spans="1:11" x14ac:dyDescent="0.25">
      <c r="B48" s="162" t="s">
        <v>8</v>
      </c>
      <c r="C48" s="97">
        <v>0</v>
      </c>
      <c r="E48" s="162" t="s">
        <v>172</v>
      </c>
      <c r="G48" s="164">
        <v>105</v>
      </c>
    </row>
    <row r="49" spans="2:7" x14ac:dyDescent="0.25">
      <c r="B49" s="162" t="s">
        <v>141</v>
      </c>
      <c r="C49" s="97">
        <v>0</v>
      </c>
      <c r="E49" s="277" t="s">
        <v>20</v>
      </c>
      <c r="G49" s="164">
        <f>+G47+G48</f>
        <v>142</v>
      </c>
    </row>
    <row r="50" spans="2:7" x14ac:dyDescent="0.25">
      <c r="B50" s="162" t="s">
        <v>142</v>
      </c>
      <c r="C50" s="97">
        <v>0</v>
      </c>
      <c r="E50" s="7"/>
      <c r="F50" s="7"/>
      <c r="G50" s="125"/>
    </row>
  </sheetData>
  <mergeCells count="46">
    <mergeCell ref="B42:F42"/>
    <mergeCell ref="K9:K11"/>
    <mergeCell ref="H10:H11"/>
    <mergeCell ref="I10:I11"/>
    <mergeCell ref="A2:H2"/>
    <mergeCell ref="A3:H3"/>
    <mergeCell ref="A5:H5"/>
    <mergeCell ref="E9:E11"/>
    <mergeCell ref="F9:F11"/>
    <mergeCell ref="G9:G11"/>
    <mergeCell ref="H9:I9"/>
    <mergeCell ref="J9:J11"/>
    <mergeCell ref="A7:D7"/>
    <mergeCell ref="A9:A11"/>
    <mergeCell ref="B9:B11"/>
    <mergeCell ref="C9:C11"/>
    <mergeCell ref="D9:D11"/>
    <mergeCell ref="B14:E14"/>
    <mergeCell ref="A15:G15"/>
    <mergeCell ref="A16:G16"/>
    <mergeCell ref="J16:K16"/>
    <mergeCell ref="A19:D19"/>
    <mergeCell ref="A21:A23"/>
    <mergeCell ref="B21:B23"/>
    <mergeCell ref="C21:C23"/>
    <mergeCell ref="D21:D23"/>
    <mergeCell ref="K21:K23"/>
    <mergeCell ref="H22:H23"/>
    <mergeCell ref="I22:I23"/>
    <mergeCell ref="B25:E25"/>
    <mergeCell ref="A26:G26"/>
    <mergeCell ref="E21:E23"/>
    <mergeCell ref="F21:F23"/>
    <mergeCell ref="G21:G23"/>
    <mergeCell ref="H21:I21"/>
    <mergeCell ref="J21:J23"/>
    <mergeCell ref="A27:G27"/>
    <mergeCell ref="J27:K27"/>
    <mergeCell ref="A34:B34"/>
    <mergeCell ref="A35:B35"/>
    <mergeCell ref="A39:B39"/>
    <mergeCell ref="F30:H30"/>
    <mergeCell ref="F31:H31"/>
    <mergeCell ref="I30:J30"/>
    <mergeCell ref="I31:J31"/>
    <mergeCell ref="I33:J33"/>
  </mergeCells>
  <pageMargins left="0.70866141732283472" right="0.70866141732283472" top="0.74803149606299213" bottom="0.74803149606299213" header="0.31496062992125984" footer="0.31496062992125984"/>
  <pageSetup scale="7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13</vt:i4>
      </vt:variant>
    </vt:vector>
  </HeadingPairs>
  <TitlesOfParts>
    <vt:vector size="26" baseType="lpstr">
      <vt:lpstr>ENERO</vt:lpstr>
      <vt:lpstr>FEBRERO</vt:lpstr>
      <vt:lpstr>MARZO</vt:lpstr>
      <vt:lpstr>ABRIL</vt:lpstr>
      <vt:lpstr>MAYO</vt:lpstr>
      <vt:lpstr>JUNIO </vt:lpstr>
      <vt:lpstr>JULIO</vt:lpstr>
      <vt:lpstr>AGOSTO</vt:lpstr>
      <vt:lpstr>SEPT</vt:lpstr>
      <vt:lpstr>OCT</vt:lpstr>
      <vt:lpstr>NOV</vt:lpstr>
      <vt:lpstr>DIC</vt:lpstr>
      <vt:lpstr>Hoja1</vt:lpstr>
      <vt:lpstr>AGOSTO!Área_de_impresión</vt:lpstr>
      <vt:lpstr>ENERO!Área_de_impresión</vt:lpstr>
      <vt:lpstr>FEBRERO!Área_de_impresión</vt:lpstr>
      <vt:lpstr>JULIO!Área_de_impresión</vt:lpstr>
      <vt:lpstr>'JUNIO '!Área_de_impresión</vt:lpstr>
      <vt:lpstr>MARZO!Área_de_impresión</vt:lpstr>
      <vt:lpstr>ABRIL!Títulos_a_imprimir</vt:lpstr>
      <vt:lpstr>AGOSTO!Títulos_a_imprimir</vt:lpstr>
      <vt:lpstr>ENERO!Títulos_a_imprimir</vt:lpstr>
      <vt:lpstr>FEBRERO!Títulos_a_imprimir</vt:lpstr>
      <vt:lpstr>MAYO!Títulos_a_imprimir</vt:lpstr>
      <vt:lpstr>OCT!Títulos_a_imprimir</vt:lpstr>
      <vt:lpstr>SEPT!Títulos_a_imprimir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Flavio</dc:creator>
  <cp:lastModifiedBy>Carmen Mestre</cp:lastModifiedBy>
  <cp:lastPrinted>2018-11-06T14:33:05Z</cp:lastPrinted>
  <dcterms:created xsi:type="dcterms:W3CDTF">2015-11-30T18:04:44Z</dcterms:created>
  <dcterms:modified xsi:type="dcterms:W3CDTF">2018-11-06T14:58:54Z</dcterms:modified>
</cp:coreProperties>
</file>