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coniaf-my.sharepoint.com/personal/tfeliz_coniaf_gob_do/Documents/Escritorio/MISIONALES 2026/MARZO/"/>
    </mc:Choice>
  </mc:AlternateContent>
  <xr:revisionPtr revIDLastSave="0" documentId="8_{18428C2E-38E0-4C1A-9127-F6DB4862326B}" xr6:coauthVersionLast="47" xr6:coauthVersionMax="47" xr10:uidLastSave="{00000000-0000-0000-0000-000000000000}"/>
  <bookViews>
    <workbookView xWindow="-120" yWindow="-120" windowWidth="29040" windowHeight="15720" xr2:uid="{6DE36555-BF91-477D-B3FA-286861D9E589}"/>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2" i="1" l="1"/>
  <c r="L78" i="1" s="1"/>
  <c r="K72" i="1"/>
  <c r="K78" i="1" s="1"/>
  <c r="J72" i="1"/>
  <c r="N72" i="1" s="1"/>
  <c r="N78" i="1" s="1"/>
  <c r="L71" i="1"/>
  <c r="L77" i="1" s="1"/>
  <c r="K71" i="1"/>
  <c r="K77" i="1" s="1"/>
  <c r="M66" i="1"/>
  <c r="N65" i="1"/>
  <c r="N66" i="1" s="1"/>
  <c r="N64" i="1"/>
  <c r="M64" i="1"/>
  <c r="F76" i="1" s="1"/>
  <c r="L64" i="1"/>
  <c r="M71" i="1" s="1"/>
  <c r="K64" i="1"/>
  <c r="M72" i="1" s="1"/>
  <c r="M78" i="1" s="1"/>
  <c r="J64" i="1"/>
  <c r="I64" i="1"/>
  <c r="H64" i="1"/>
  <c r="G64" i="1"/>
  <c r="A64" i="1"/>
  <c r="F73" i="1" s="1"/>
  <c r="O63" i="1"/>
  <c r="O62" i="1"/>
  <c r="O61" i="1"/>
  <c r="O64" i="1" s="1"/>
  <c r="O60" i="1"/>
  <c r="O59" i="1"/>
  <c r="O58" i="1"/>
  <c r="O57" i="1"/>
  <c r="N46" i="1"/>
  <c r="N47" i="1" s="1"/>
  <c r="M46" i="1"/>
  <c r="M48" i="1" s="1"/>
  <c r="L46" i="1"/>
  <c r="K46" i="1"/>
  <c r="J46" i="1"/>
  <c r="I46" i="1"/>
  <c r="H46" i="1"/>
  <c r="G46" i="1"/>
  <c r="A46" i="1"/>
  <c r="M45" i="1"/>
  <c r="O45" i="1" s="1"/>
  <c r="O44" i="1"/>
  <c r="N36" i="1"/>
  <c r="N37" i="1" s="1"/>
  <c r="M36" i="1"/>
  <c r="M38" i="1" s="1"/>
  <c r="L36" i="1"/>
  <c r="K36" i="1"/>
  <c r="J36" i="1"/>
  <c r="I36" i="1"/>
  <c r="H36" i="1"/>
  <c r="G36" i="1"/>
  <c r="A36" i="1"/>
  <c r="O35" i="1"/>
  <c r="O34" i="1"/>
  <c r="M33" i="1"/>
  <c r="O33" i="1" s="1"/>
  <c r="O32" i="1"/>
  <c r="O31" i="1"/>
  <c r="M25" i="1"/>
  <c r="N24" i="1"/>
  <c r="N25" i="1" s="1"/>
  <c r="N23" i="1"/>
  <c r="F77" i="1" s="1"/>
  <c r="M23" i="1"/>
  <c r="L23" i="1"/>
  <c r="J71" i="1" s="1"/>
  <c r="K23" i="1"/>
  <c r="J23" i="1"/>
  <c r="I23" i="1"/>
  <c r="H23" i="1"/>
  <c r="F74" i="1" s="1"/>
  <c r="G23" i="1"/>
  <c r="F75" i="1" s="1"/>
  <c r="A23" i="1"/>
  <c r="O22" i="1"/>
  <c r="O21" i="1"/>
  <c r="O20" i="1"/>
  <c r="O19" i="1"/>
  <c r="O18" i="1"/>
  <c r="O23" i="1" s="1"/>
  <c r="O47" i="1" l="1"/>
  <c r="N48" i="1"/>
  <c r="N71" i="1"/>
  <c r="N77" i="1" s="1"/>
  <c r="J77" i="1"/>
  <c r="O36" i="1"/>
  <c r="O37" i="1"/>
  <c r="N38" i="1"/>
  <c r="O46" i="1"/>
  <c r="O48" i="1" s="1"/>
  <c r="K73" i="1" s="1"/>
  <c r="K79" i="1" s="1"/>
  <c r="M77" i="1"/>
  <c r="F78" i="1"/>
  <c r="F79" i="1" s="1"/>
  <c r="F71" i="1" s="1"/>
  <c r="O24" i="1"/>
  <c r="O25" i="1" s="1"/>
  <c r="J73" i="1" s="1"/>
  <c r="O65" i="1"/>
  <c r="O66" i="1" s="1"/>
  <c r="M73" i="1" s="1"/>
  <c r="M79" i="1" s="1"/>
  <c r="J78" i="1"/>
  <c r="N73" i="1" l="1"/>
  <c r="N79" i="1" s="1"/>
  <c r="J79" i="1"/>
  <c r="J74" i="1"/>
  <c r="M74" i="1"/>
  <c r="M80" i="1" s="1"/>
  <c r="K74" i="1"/>
  <c r="K80" i="1" s="1"/>
  <c r="O38" i="1"/>
  <c r="L73" i="1" s="1"/>
  <c r="J80" i="1" l="1"/>
  <c r="L79" i="1"/>
  <c r="L74" i="1"/>
  <c r="L80" i="1" s="1"/>
  <c r="N74" i="1" l="1"/>
  <c r="N80" i="1" s="1"/>
</calcChain>
</file>

<file path=xl/sharedStrings.xml><?xml version="1.0" encoding="utf-8"?>
<sst xmlns="http://schemas.openxmlformats.org/spreadsheetml/2006/main" count="224" uniqueCount="100">
  <si>
    <t>CONSEJO NACIONAL DE INVESTIGACIONES AGROPECUARIAS Y FORESTALES (CONIAF)</t>
  </si>
  <si>
    <t>DIRECCIÓN EJECUTIVA</t>
  </si>
  <si>
    <t>DEPARTAMENTO DE PLANIFICACIÓN  Y  DESARROLLO</t>
  </si>
  <si>
    <t xml:space="preserve"> EJECUCION MESUAL DE ACTIVIDADES Y PROGRAMA DE TRANSFERENCIA  PROYECTOS DE INVERSIÓN PÚBLICA</t>
  </si>
  <si>
    <t>ACTUALIZACIÓN PARA LA INNOVACIÓN TECNOLÓGICA Y COMPETITIVIDAD AGROALIMENTARIA Y  DE FOMENTO A LA EXPORTACIÓN EN LA REPÚBLICA DOMINICANA</t>
  </si>
  <si>
    <t>MES: MARZO 2026</t>
  </si>
  <si>
    <t xml:space="preserve">DEPARTAMENTO DE AGRICULTURA COMPETITIVA           </t>
  </si>
  <si>
    <t>No.</t>
  </si>
  <si>
    <t>ACTIVIDADES</t>
  </si>
  <si>
    <t>COORDINADOR  CONIAF</t>
  </si>
  <si>
    <t>FECHA</t>
  </si>
  <si>
    <t>LUGAR</t>
  </si>
  <si>
    <t>HORAS de ACTIVIDADES</t>
  </si>
  <si>
    <t>TÉCNICOS BENEFICIADOS</t>
  </si>
  <si>
    <t>PRESUPUESTO TOTAL 2024 (RD$)</t>
  </si>
  <si>
    <t xml:space="preserve">COSTO LOGÍSTICO       </t>
  </si>
  <si>
    <t xml:space="preserve">COSTO FACILITADORES  </t>
  </si>
  <si>
    <t xml:space="preserve">COSTO TOTAL </t>
  </si>
  <si>
    <t xml:space="preserve"> </t>
  </si>
  <si>
    <t>MUJERES</t>
  </si>
  <si>
    <t xml:space="preserve"> FACILITADORES</t>
  </si>
  <si>
    <t>NOMBRE DE LA ACTIVIDAD</t>
  </si>
  <si>
    <t>HOMBRES</t>
  </si>
  <si>
    <t>COMBUSTIBLE</t>
  </si>
  <si>
    <t>VIATICOS</t>
  </si>
  <si>
    <t>Francisco Ceballos</t>
  </si>
  <si>
    <r>
      <t xml:space="preserve">Se realizó una visita de monitoreo a las parcelas de los cultivares de </t>
    </r>
    <r>
      <rPr>
        <b/>
        <sz val="12"/>
        <rFont val="Cambria"/>
        <family val="1"/>
      </rPr>
      <t>Café</t>
    </r>
    <r>
      <rPr>
        <sz val="12"/>
        <rFont val="Cambria"/>
        <family val="1"/>
      </rPr>
      <t>, con el investigador ingeniero Francisco Ceballos, pudiendo contactar que los cultivares tienen buen desarrollo y según su aspecto, hay que esperar por lo menos dos (2) meses para realizar la poda en dichas plantaciones.</t>
    </r>
  </si>
  <si>
    <t xml:space="preserve">Víctor Payano </t>
  </si>
  <si>
    <t xml:space="preserve">05-06/03/2026 </t>
  </si>
  <si>
    <t xml:space="preserve"> La Lanza de Polo, Barahona</t>
  </si>
  <si>
    <t>SUB-TOTAL</t>
  </si>
  <si>
    <t>Legislación  ISR (10% sobre costo  facilitadores)</t>
  </si>
  <si>
    <t xml:space="preserve">TOTAL </t>
  </si>
  <si>
    <t xml:space="preserve">DEPARTAMENTO DE REDUCCIÓN DE LA POBREZA RURAL </t>
  </si>
  <si>
    <t xml:space="preserve">HORAS </t>
  </si>
  <si>
    <r>
      <t>Se realizó una visita de seguimiento en el cultivo de</t>
    </r>
    <r>
      <rPr>
        <b/>
        <sz val="12"/>
        <rFont val="Cambria"/>
        <family val="1"/>
      </rPr>
      <t xml:space="preserve"> Mango </t>
    </r>
    <r>
      <rPr>
        <sz val="12"/>
        <rFont val="Cambria"/>
        <family val="1"/>
      </rPr>
      <t xml:space="preserve">y se planificó realizar una transferencia de tecnologías para el mes de abril, junto con el Sr. Carlos Brito, y con esta actividad concluir esta parcela. </t>
    </r>
  </si>
  <si>
    <t xml:space="preserve"> César Montero y Bienvenido Carvajal</t>
  </si>
  <si>
    <t>11-12/03/2026</t>
  </si>
  <si>
    <t xml:space="preserve">Azua </t>
  </si>
  <si>
    <r>
      <t xml:space="preserve">Se realizó una visita de seguimiento en el cultivo de </t>
    </r>
    <r>
      <rPr>
        <b/>
        <sz val="12"/>
        <rFont val="Cambria"/>
        <family val="1"/>
      </rPr>
      <t>Mango,</t>
    </r>
    <r>
      <rPr>
        <sz val="12"/>
        <rFont val="Cambria"/>
        <family val="1"/>
      </rPr>
      <t xml:space="preserve"> donde se observó un buen porcentaje de flores cerca de un 70%, sin embargo, se recomendó realizar una nueva aplicación de nitrato a aquellos árboles que no habían florecido aún.</t>
    </r>
  </si>
  <si>
    <t>Neiba</t>
  </si>
  <si>
    <t>Juan Valdez</t>
  </si>
  <si>
    <r>
      <t xml:space="preserve">Se realizó una visita de seguimiento en el cultivo de </t>
    </r>
    <r>
      <rPr>
        <b/>
        <sz val="12"/>
        <color theme="1"/>
        <rFont val="Cambria"/>
        <family val="1"/>
      </rPr>
      <t>Yuca</t>
    </r>
    <r>
      <rPr>
        <sz val="12"/>
        <color theme="1"/>
        <rFont val="Cambria"/>
        <family val="1"/>
      </rPr>
      <t>. Además, se aplicó abono foliar (</t>
    </r>
    <r>
      <rPr>
        <i/>
        <sz val="12"/>
        <color theme="1"/>
        <rFont val="Cambria"/>
        <family val="1"/>
      </rPr>
      <t>fósforo</t>
    </r>
    <r>
      <rPr>
        <sz val="12"/>
        <color theme="1"/>
        <rFont val="Cambria"/>
        <family val="1"/>
      </rPr>
      <t xml:space="preserve">) para incentivar el crecimiento de las raíces de la yuca.  Sse aplicó abono granulado </t>
    </r>
    <r>
      <rPr>
        <i/>
        <sz val="12"/>
        <color theme="1"/>
        <rFont val="Cambria"/>
        <family val="1"/>
      </rPr>
      <t>15-15-15</t>
    </r>
    <r>
      <rPr>
        <sz val="12"/>
        <color theme="1"/>
        <rFont val="Cambria"/>
        <family val="1"/>
      </rPr>
      <t xml:space="preserve">, </t>
    </r>
    <r>
      <rPr>
        <i/>
        <sz val="12"/>
        <color theme="1"/>
        <rFont val="Cambria"/>
        <family val="1"/>
      </rPr>
      <t>Zinc</t>
    </r>
    <r>
      <rPr>
        <sz val="12"/>
        <color theme="1"/>
        <rFont val="Cambria"/>
        <family val="1"/>
      </rPr>
      <t xml:space="preserve"> e insecticidas de manera preventiva. También se estuvieron realizando labores sanitarias en tres (3) parcelas ubicadas en El Fundo, Undidero y Piedra Blanca.</t>
    </r>
  </si>
  <si>
    <t>18-19/03/2026</t>
  </si>
  <si>
    <t>Santiago Rodríguez (El Fundo y Aguas Claras de Villa Los Almácigos, Undidero y Piedra Blanca de Palmarejo)</t>
  </si>
  <si>
    <r>
      <t xml:space="preserve">Visita de coordinación para la instalación de dos (2) parcelas de </t>
    </r>
    <r>
      <rPr>
        <b/>
        <sz val="12"/>
        <rFont val="Cambria"/>
        <family val="1"/>
      </rPr>
      <t xml:space="preserve">Pasto </t>
    </r>
    <r>
      <rPr>
        <sz val="12"/>
        <rFont val="Cambria"/>
        <family val="1"/>
      </rPr>
      <t>que serán establecidas en Santiago Rodríguez, una en Pastor y la otra en El Fundo.  Se realizó la preparación de tierra y serán trabajadas con el pasto Bufel por gran tolerancia a la sequía. Se planificó la adquisición de los materiales de siembra (semillas y estolones). Una parcela será establecida con un sistema con riego, mientras que la otra será en secano.</t>
    </r>
  </si>
  <si>
    <t>20-21/3/2026</t>
  </si>
  <si>
    <t>Santiago Rodríguez  (Pastor y el Fundo)</t>
  </si>
  <si>
    <t>Julio De Oleo</t>
  </si>
  <si>
    <r>
      <t xml:space="preserve">Se realizó una visita de seguimiento en el cultivo de </t>
    </r>
    <r>
      <rPr>
        <b/>
        <sz val="12"/>
        <rFont val="Cambria"/>
        <family val="1"/>
      </rPr>
      <t>Mango</t>
    </r>
    <r>
      <rPr>
        <sz val="12"/>
        <rFont val="Cambria"/>
        <family val="1"/>
      </rPr>
      <t>. Se observó que la mayoría de los mangos ya están formados, debido a la última fertilización realizada que se había planificado hacer con abono granulado (una libra por planta). También se le recomendó al productor una limpieza de los raquis para mejor calidad de los frutos.</t>
    </r>
  </si>
  <si>
    <t>El Seibo</t>
  </si>
  <si>
    <t>TOTAL</t>
  </si>
  <si>
    <t>.</t>
  </si>
  <si>
    <t>DEPARTAMENTO DE ACCESO A LAS CIENCIAS MODERNAS</t>
  </si>
  <si>
    <t>José Cepeda</t>
  </si>
  <si>
    <r>
      <t>Se realizo un viaje con la finalidad de informar el cierre del acuerdo sobre dos parcelas de M</t>
    </r>
    <r>
      <rPr>
        <b/>
        <sz val="12"/>
        <rFont val="Cambria"/>
        <family val="1"/>
      </rPr>
      <t>aíz</t>
    </r>
    <r>
      <rPr>
        <sz val="12"/>
        <rFont val="Cambria"/>
        <family val="1"/>
      </rPr>
      <t>, y el 28 de marzo se determinaron rendimientos de 7.54 y 9.33 qq/tarea, asociados a buen manejo, lluvias favorables y baja incidencia de plagas por rotación de cultivos. También se comercializó maíz verde y los productores valoraron positivamente la experiencia, mostrando interés en sembrar maíz súper dulce en el futuro.</t>
    </r>
  </si>
  <si>
    <t>La Vega</t>
  </si>
  <si>
    <t xml:space="preserve">DEPARTAMENTO DE MEDIO AMBIENTE Y RECURSOS NATURALES         </t>
  </si>
  <si>
    <t>HORAS TRANSFE-RENCIA</t>
  </si>
  <si>
    <t>COSTO TOTAL</t>
  </si>
  <si>
    <r>
      <t xml:space="preserve">2da Visita Técnica a la parcela demostrativa de tecnologías en el cultivo de </t>
    </r>
    <r>
      <rPr>
        <b/>
        <sz val="12"/>
        <rFont val="Cambria"/>
        <family val="1"/>
      </rPr>
      <t>Batata</t>
    </r>
    <r>
      <rPr>
        <sz val="12"/>
        <rFont val="Cambria"/>
        <family val="1"/>
      </rPr>
      <t>, variedad Montecarlo. Se observa un buen desarrollo de la plantación, además, se le dio seguimiento al cronograma de actividades de la parcela, se delimitó el área de la parcela demostrativa y se preparó la muestra de suelo de la parcela para ser analizada en el laboratorio de suelos de la Junta Agroempresarial Dominicana (JAD).</t>
    </r>
  </si>
  <si>
    <t xml:space="preserve">José A. Nova </t>
  </si>
  <si>
    <t>San Rafael del Yuma</t>
  </si>
  <si>
    <r>
      <t xml:space="preserve">3ra visita técnica a la parcela demostrativa instalada de tecnologías en el cultivo de </t>
    </r>
    <r>
      <rPr>
        <b/>
        <sz val="12"/>
        <rFont val="Cambria"/>
        <family val="1"/>
      </rPr>
      <t>Batata</t>
    </r>
    <r>
      <rPr>
        <sz val="12"/>
        <rFont val="Cambria"/>
        <family val="1"/>
      </rPr>
      <t>, variedad Montecarlo, con el objetivo de: 
1.	Monitorear el desarrollo del cultivo. 
2.	Monitorear la aplicación de abono foliar + insecticida, 
3.	Marcar el área de las cuatro (4) subparcelas con tratamiento y la subparcela testigo (5ta subparcela) . 
4.	Monitorear el deshierbo de las cinco (5) subparcelas. 
5.	Coordinar la aplicación de Beauveria bassiana. 
6.	Coordinar la instalación de trampas con feromona.</t>
    </r>
  </si>
  <si>
    <t>Pendiente agregar la instalación de una parcela de cacao</t>
  </si>
  <si>
    <t xml:space="preserve">PROGRAMACION INDICADORES </t>
  </si>
  <si>
    <t>EJECUCION EN VALORES $RD.  NETO</t>
  </si>
  <si>
    <t>PROGRAMACION GASTOS MARZO 2026</t>
  </si>
  <si>
    <t xml:space="preserve">RESUMEN PROGRAMACIÓN </t>
  </si>
  <si>
    <t>PRESUPUESTO MARZO 2026</t>
  </si>
  <si>
    <t>EJECUCION MARZO 2026</t>
  </si>
  <si>
    <t>DPTO</t>
  </si>
  <si>
    <t>Agric. Competitiva</t>
  </si>
  <si>
    <t>Ciencias Modernas</t>
  </si>
  <si>
    <t>Pobreza Rural</t>
  </si>
  <si>
    <t>Medio Amb. Y Rec. Nat.</t>
  </si>
  <si>
    <t>PRESUPUESTO TOTAL</t>
  </si>
  <si>
    <t>TRANSFERENCIAS</t>
  </si>
  <si>
    <t>COMBUST.</t>
  </si>
  <si>
    <t>INSTALACIÓN Y VISITAS A PARCELAS DE VALIDACIÓN</t>
  </si>
  <si>
    <t>PROYECTOS</t>
  </si>
  <si>
    <t>TECNICOS BENEFICIADOS</t>
  </si>
  <si>
    <t>HORAS DE ACTIVIDAD</t>
  </si>
  <si>
    <t xml:space="preserve">EJECUCION PORCENTUAL </t>
  </si>
  <si>
    <t>PROGRAMACION INDICADORES MARZO 2026</t>
  </si>
  <si>
    <t xml:space="preserve">COSTO LOGÍSTICO         (RD$) </t>
  </si>
  <si>
    <t xml:space="preserve">COSTO FACILITADORES (RD$) </t>
  </si>
  <si>
    <t>OTROS COSTOS (Ley ISR)</t>
  </si>
  <si>
    <t>SEGUIMIENTO</t>
  </si>
  <si>
    <t xml:space="preserve">COSTO TOTAL      (RD$) </t>
  </si>
  <si>
    <t>BENEFICIARIOS</t>
  </si>
  <si>
    <t>HORAS/ACTV.</t>
  </si>
  <si>
    <t>COSTO LOG.</t>
  </si>
  <si>
    <t xml:space="preserve"> COSTOFACIL.</t>
  </si>
  <si>
    <t>Preparado por:</t>
  </si>
  <si>
    <t>Aprobado por:</t>
  </si>
  <si>
    <t xml:space="preserve">Ana Belkis Ávila          </t>
  </si>
  <si>
    <t>Dra. Ana Maria Barcelo Larocca</t>
  </si>
  <si>
    <t xml:space="preserve">Encargada Depto. Planificación y Desarrollo    </t>
  </si>
  <si>
    <t>Directora Ejecutiva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</si>
</sst>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5" formatCode="_-* #,##0.00\ _€_-;\-* #,##0.00\ _€_-;_-* &quot;-&quot;??\ _€_-;_-@_-"/>
    <numFmt numFmtId="166" formatCode="&quot;$&quot;#,##0.00"/>
    <numFmt numFmtId="167" formatCode="_-* #,##0_-;\-* #,##0_-;_-* &quot;-&quot;??_-;_-@_-"/>
    <numFmt numFmtId="168" formatCode="_(* #,##0_);_(* \(#,##0\);_(* &quot;-&quot;??_);_(@_)"/>
  </numFmts>
  <fonts count="12" x14ac:knownFonts="1">
    <font>
      <sz val="11"/>
      <color theme="1"/>
      <name val="Aptos Narrow"/>
      <family val="2"/>
      <scheme val="minor"/>
    </font>
    <font>
      <sz val="11"/>
      <color theme="1"/>
      <name val="Aptos Narrow"/>
      <family val="2"/>
      <scheme val="minor"/>
    </font>
    <font>
      <b/>
      <sz val="12"/>
      <name val="Cambria"/>
      <family val="1"/>
    </font>
    <font>
      <sz val="12"/>
      <color theme="1"/>
      <name val="Cambria"/>
      <family val="1"/>
    </font>
    <font>
      <b/>
      <u/>
      <sz val="12"/>
      <name val="Cambria"/>
      <family val="1"/>
    </font>
    <font>
      <sz val="12"/>
      <color rgb="FFFF0000"/>
      <name val="Cambria"/>
      <family val="1"/>
    </font>
    <font>
      <sz val="12"/>
      <name val="Cambria"/>
      <family val="1"/>
    </font>
    <font>
      <b/>
      <sz val="12"/>
      <color rgb="FFFF0000"/>
      <name val="Cambria"/>
      <family val="1"/>
    </font>
    <font>
      <b/>
      <sz val="12"/>
      <color theme="1"/>
      <name val="Cambria"/>
      <family val="1"/>
    </font>
    <font>
      <i/>
      <sz val="12"/>
      <color theme="1"/>
      <name val="Cambria"/>
      <family val="1"/>
    </font>
    <font>
      <b/>
      <u/>
      <sz val="12"/>
      <color rgb="FFFF0000"/>
      <name val="Cambria"/>
      <family val="1"/>
    </font>
    <font>
      <b/>
      <sz val="12"/>
      <color theme="3"/>
      <name val="Cambria"/>
      <family val="1"/>
    </font>
  </fonts>
  <fills count="7">
    <fill>
      <patternFill patternType="none"/>
    </fill>
    <fill>
      <patternFill patternType="gray125"/>
    </fill>
    <fill>
      <patternFill patternType="solid">
        <fgColor theme="2"/>
        <bgColor indexed="64"/>
      </patternFill>
    </fill>
    <fill>
      <patternFill patternType="solid">
        <fgColor theme="3"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317">
    <xf numFmtId="0" fontId="0" fillId="0" borderId="0" xfId="0"/>
    <xf numFmtId="0" fontId="2" fillId="0" borderId="0" xfId="0" applyFont="1" applyAlignment="1">
      <alignment horizontal="center"/>
    </xf>
    <xf numFmtId="0" fontId="3" fillId="0" borderId="0" xfId="0" applyFont="1"/>
    <xf numFmtId="0" fontId="2" fillId="0" borderId="0" xfId="0" applyFont="1" applyAlignment="1">
      <alignment horizontal="center"/>
    </xf>
    <xf numFmtId="0" fontId="2" fillId="0" borderId="0" xfId="0" applyFont="1" applyAlignment="1">
      <alignment horizontal="center" wrapText="1"/>
    </xf>
    <xf numFmtId="0" fontId="2" fillId="0" borderId="0" xfId="0" applyFont="1" applyAlignment="1">
      <alignment horizontal="center" wrapText="1"/>
    </xf>
    <xf numFmtId="43" fontId="2" fillId="0" borderId="0" xfId="1" applyFont="1" applyBorder="1" applyAlignment="1">
      <alignment horizontal="center" wrapText="1"/>
    </xf>
    <xf numFmtId="43" fontId="2" fillId="0" borderId="0" xfId="1" applyFont="1" applyBorder="1" applyAlignment="1">
      <alignment horizontal="center"/>
    </xf>
    <xf numFmtId="44" fontId="3" fillId="0" borderId="0" xfId="2" applyFont="1"/>
    <xf numFmtId="0" fontId="4" fillId="2" borderId="0" xfId="0" applyFont="1" applyFill="1" applyAlignment="1">
      <alignment horizontal="center" wrapText="1"/>
    </xf>
    <xf numFmtId="0" fontId="4" fillId="2" borderId="0" xfId="0" applyFont="1" applyFill="1" applyAlignment="1">
      <alignment horizontal="center" wrapText="1"/>
    </xf>
    <xf numFmtId="0" fontId="5" fillId="0" borderId="0" xfId="0" applyFont="1"/>
    <xf numFmtId="0" fontId="6" fillId="0" borderId="0" xfId="0" applyFont="1" applyAlignment="1">
      <alignment vertical="center"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2" fillId="3" borderId="5" xfId="0" applyFont="1" applyFill="1" applyBorder="1" applyAlignment="1">
      <alignment vertical="center" wrapText="1"/>
    </xf>
    <xf numFmtId="0" fontId="6" fillId="3" borderId="11"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2" fillId="3" borderId="4" xfId="0" applyFont="1" applyFill="1" applyBorder="1" applyAlignment="1">
      <alignment horizontal="center" wrapText="1"/>
    </xf>
    <xf numFmtId="0" fontId="2" fillId="3" borderId="1"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16" xfId="0" applyFont="1" applyFill="1" applyBorder="1" applyAlignment="1">
      <alignment horizontal="center" vertical="center"/>
    </xf>
    <xf numFmtId="0" fontId="6" fillId="0" borderId="17" xfId="0" applyFont="1" applyBorder="1" applyAlignment="1">
      <alignment horizontal="center" vertical="center" wrapText="1"/>
    </xf>
    <xf numFmtId="0" fontId="6" fillId="0" borderId="17" xfId="0" applyFont="1" applyBorder="1" applyAlignment="1">
      <alignment horizontal="left" vertical="top" wrapText="1"/>
    </xf>
    <xf numFmtId="0" fontId="6" fillId="4" borderId="17" xfId="0" applyFont="1" applyFill="1" applyBorder="1" applyAlignment="1">
      <alignment horizontal="center" vertical="center" wrapText="1"/>
    </xf>
    <xf numFmtId="14" fontId="6" fillId="4" borderId="17" xfId="0" applyNumberFormat="1" applyFont="1" applyFill="1" applyBorder="1" applyAlignment="1">
      <alignment horizontal="center" vertical="center" wrapText="1"/>
    </xf>
    <xf numFmtId="0" fontId="6" fillId="0" borderId="16" xfId="0" applyFont="1" applyBorder="1" applyAlignment="1">
      <alignment horizontal="center" vertical="center"/>
    </xf>
    <xf numFmtId="4" fontId="6" fillId="0" borderId="16" xfId="0" applyNumberFormat="1" applyFont="1" applyBorder="1" applyAlignment="1">
      <alignment horizontal="center" vertical="center"/>
    </xf>
    <xf numFmtId="44" fontId="6" fillId="4" borderId="17" xfId="2" applyFont="1" applyFill="1" applyBorder="1" applyAlignment="1">
      <alignment horizontal="center" vertical="center"/>
    </xf>
    <xf numFmtId="44" fontId="6" fillId="0" borderId="17" xfId="2" applyFont="1" applyBorder="1" applyAlignment="1">
      <alignment horizontal="center" vertical="center"/>
    </xf>
    <xf numFmtId="44" fontId="6" fillId="0" borderId="16" xfId="2" applyFont="1" applyBorder="1" applyAlignment="1">
      <alignment horizontal="center" vertical="center"/>
    </xf>
    <xf numFmtId="4" fontId="3" fillId="0" borderId="0" xfId="0" applyNumberFormat="1" applyFont="1"/>
    <xf numFmtId="0" fontId="6" fillId="3" borderId="17" xfId="0" applyFont="1" applyFill="1" applyBorder="1" applyAlignment="1">
      <alignment horizontal="center" vertical="center"/>
    </xf>
    <xf numFmtId="0" fontId="6" fillId="0" borderId="17" xfId="0" applyFont="1" applyBorder="1" applyAlignment="1">
      <alignment horizontal="center" vertical="center"/>
    </xf>
    <xf numFmtId="4" fontId="6" fillId="0" borderId="17" xfId="0" applyNumberFormat="1" applyFont="1" applyBorder="1" applyAlignment="1">
      <alignment horizontal="center" vertical="center"/>
    </xf>
    <xf numFmtId="4" fontId="6" fillId="4" borderId="17" xfId="0" applyNumberFormat="1" applyFont="1" applyFill="1" applyBorder="1" applyAlignment="1">
      <alignment horizontal="center" vertical="center"/>
    </xf>
    <xf numFmtId="0" fontId="3" fillId="0" borderId="17" xfId="0" applyFont="1" applyBorder="1" applyAlignment="1">
      <alignment horizontal="justify" vertical="top"/>
    </xf>
    <xf numFmtId="4" fontId="6" fillId="4" borderId="16" xfId="0" applyNumberFormat="1" applyFont="1" applyFill="1" applyBorder="1" applyAlignment="1">
      <alignment horizontal="center" vertical="center"/>
    </xf>
    <xf numFmtId="0" fontId="3" fillId="0" borderId="16" xfId="0" applyFont="1" applyBorder="1" applyAlignment="1">
      <alignment horizontal="justify" vertical="top"/>
    </xf>
    <xf numFmtId="4" fontId="6" fillId="0" borderId="17" xfId="0" quotePrefix="1" applyNumberFormat="1" applyFont="1" applyBorder="1" applyAlignment="1">
      <alignment horizontal="center" vertical="center"/>
    </xf>
    <xf numFmtId="0" fontId="3" fillId="0" borderId="0" xfId="0" applyFont="1" applyAlignment="1">
      <alignment horizontal="justify" vertical="top"/>
    </xf>
    <xf numFmtId="0" fontId="2" fillId="3" borderId="4" xfId="0" applyFont="1" applyFill="1" applyBorder="1" applyAlignment="1">
      <alignment horizontal="center"/>
    </xf>
    <xf numFmtId="0" fontId="2" fillId="0" borderId="4" xfId="0" applyFont="1" applyBorder="1" applyAlignment="1">
      <alignment horizontal="center" vertical="center" wrapText="1"/>
    </xf>
    <xf numFmtId="43" fontId="2" fillId="4" borderId="4" xfId="1" applyFont="1" applyFill="1" applyBorder="1" applyAlignment="1">
      <alignment horizontal="center"/>
    </xf>
    <xf numFmtId="165" fontId="3" fillId="0" borderId="0" xfId="0" applyNumberFormat="1" applyFont="1"/>
    <xf numFmtId="9" fontId="2" fillId="0" borderId="1" xfId="0" applyNumberFormat="1" applyFont="1" applyBorder="1" applyAlignment="1">
      <alignment horizontal="center" vertical="center" wrapText="1"/>
    </xf>
    <xf numFmtId="9" fontId="2" fillId="0" borderId="2" xfId="0" applyNumberFormat="1" applyFont="1" applyBorder="1" applyAlignment="1">
      <alignment horizontal="center" vertical="center" wrapText="1"/>
    </xf>
    <xf numFmtId="9" fontId="2" fillId="0" borderId="3" xfId="0" applyNumberFormat="1" applyFont="1" applyBorder="1" applyAlignment="1">
      <alignment horizontal="center" vertical="center" wrapText="1"/>
    </xf>
    <xf numFmtId="0" fontId="4" fillId="0" borderId="4" xfId="0" applyFont="1" applyBorder="1" applyAlignment="1">
      <alignment vertical="center" wrapText="1"/>
    </xf>
    <xf numFmtId="43" fontId="4" fillId="0" borderId="4" xfId="1" applyFont="1" applyBorder="1" applyAlignment="1">
      <alignment horizontal="right" vertical="center" wrapText="1"/>
    </xf>
    <xf numFmtId="43" fontId="2" fillId="0" borderId="4" xfId="1" applyFont="1" applyBorder="1" applyAlignment="1">
      <alignment horizontal="right"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6" fillId="0" borderId="4" xfId="0" applyFont="1" applyBorder="1" applyAlignment="1">
      <alignment wrapText="1"/>
    </xf>
    <xf numFmtId="43" fontId="6" fillId="0" borderId="4" xfId="1" applyFont="1" applyBorder="1" applyAlignment="1">
      <alignment horizontal="right" wrapText="1"/>
    </xf>
    <xf numFmtId="0" fontId="7" fillId="4" borderId="0" xfId="0" applyFont="1" applyFill="1" applyAlignment="1">
      <alignment horizontal="center" vertical="center" wrapText="1"/>
    </xf>
    <xf numFmtId="0" fontId="5" fillId="4" borderId="0" xfId="0" applyFont="1" applyFill="1" applyAlignment="1">
      <alignment wrapText="1"/>
    </xf>
    <xf numFmtId="4" fontId="7" fillId="4" borderId="0" xfId="0" applyNumberFormat="1" applyFont="1" applyFill="1" applyAlignment="1">
      <alignment horizontal="right" vertical="center" wrapText="1"/>
    </xf>
    <xf numFmtId="43" fontId="7" fillId="4" borderId="0" xfId="0" applyNumberFormat="1" applyFont="1" applyFill="1" applyAlignment="1">
      <alignment horizontal="right"/>
    </xf>
    <xf numFmtId="0" fontId="2" fillId="4" borderId="1" xfId="0" applyFont="1" applyFill="1" applyBorder="1" applyAlignment="1">
      <alignment horizontal="left" wrapText="1"/>
    </xf>
    <xf numFmtId="0" fontId="2" fillId="4" borderId="2" xfId="0" applyFont="1" applyFill="1" applyBorder="1" applyAlignment="1">
      <alignment horizontal="left" wrapText="1"/>
    </xf>
    <xf numFmtId="0" fontId="7" fillId="4" borderId="2" xfId="0" applyFont="1" applyFill="1" applyBorder="1" applyAlignment="1">
      <alignment horizontal="left" vertical="center" wrapText="1"/>
    </xf>
    <xf numFmtId="0" fontId="7" fillId="4" borderId="3" xfId="0" applyFont="1" applyFill="1" applyBorder="1" applyAlignment="1">
      <alignment horizontal="left" vertical="center" wrapText="1"/>
    </xf>
    <xf numFmtId="0" fontId="2" fillId="3" borderId="4" xfId="0" applyFont="1" applyFill="1" applyBorder="1" applyAlignment="1">
      <alignment horizontal="left" wrapText="1"/>
    </xf>
    <xf numFmtId="166" fontId="3" fillId="0" borderId="0" xfId="0" applyNumberFormat="1" applyFont="1"/>
    <xf numFmtId="0" fontId="6" fillId="3" borderId="17" xfId="0" applyFont="1" applyFill="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justify" vertical="top" wrapText="1"/>
    </xf>
    <xf numFmtId="0" fontId="6" fillId="0" borderId="18" xfId="0" applyFont="1" applyBorder="1" applyAlignment="1">
      <alignment horizontal="center" vertical="center"/>
    </xf>
    <xf numFmtId="166" fontId="6" fillId="4" borderId="18" xfId="0" applyNumberFormat="1" applyFont="1" applyFill="1" applyBorder="1" applyAlignment="1">
      <alignment horizontal="center" vertical="center"/>
    </xf>
    <xf numFmtId="166" fontId="6" fillId="4" borderId="17" xfId="0" applyNumberFormat="1" applyFont="1" applyFill="1" applyBorder="1" applyAlignment="1">
      <alignment horizontal="center" vertical="center"/>
    </xf>
    <xf numFmtId="166" fontId="6" fillId="0" borderId="17" xfId="0" applyNumberFormat="1" applyFont="1" applyBorder="1" applyAlignment="1">
      <alignment horizontal="center" vertical="center" wrapText="1"/>
    </xf>
    <xf numFmtId="166" fontId="6" fillId="4" borderId="18" xfId="3" applyNumberFormat="1" applyFont="1" applyFill="1" applyBorder="1" applyAlignment="1">
      <alignment horizontal="center" vertical="center" wrapText="1"/>
    </xf>
    <xf numFmtId="166" fontId="6" fillId="4" borderId="17" xfId="3" applyNumberFormat="1" applyFont="1" applyFill="1" applyBorder="1" applyAlignment="1">
      <alignment horizontal="center" vertical="center" wrapText="1"/>
    </xf>
    <xf numFmtId="43" fontId="3" fillId="0" borderId="0" xfId="1" applyFont="1" applyFill="1"/>
    <xf numFmtId="0" fontId="2" fillId="3" borderId="19"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2" fillId="4" borderId="17" xfId="0" applyFont="1" applyFill="1" applyBorder="1" applyAlignment="1">
      <alignment horizontal="center" vertical="center" wrapText="1"/>
    </xf>
    <xf numFmtId="43" fontId="2" fillId="4" borderId="17" xfId="1" applyFont="1" applyFill="1" applyBorder="1" applyAlignment="1">
      <alignment horizontal="center" vertical="center" wrapText="1"/>
    </xf>
    <xf numFmtId="43" fontId="2" fillId="4" borderId="20" xfId="1" applyFont="1" applyFill="1" applyBorder="1" applyAlignment="1">
      <alignment horizontal="center" vertical="center" wrapText="1"/>
    </xf>
    <xf numFmtId="9" fontId="2" fillId="4" borderId="21" xfId="0" applyNumberFormat="1" applyFont="1" applyFill="1" applyBorder="1" applyAlignment="1">
      <alignment horizontal="center" vertical="center" wrapText="1"/>
    </xf>
    <xf numFmtId="9" fontId="2" fillId="4" borderId="22" xfId="0" applyNumberFormat="1" applyFont="1" applyFill="1" applyBorder="1" applyAlignment="1">
      <alignment horizontal="center" vertical="center" wrapText="1"/>
    </xf>
    <xf numFmtId="9" fontId="2" fillId="4" borderId="18" xfId="0" applyNumberFormat="1" applyFont="1" applyFill="1" applyBorder="1" applyAlignment="1">
      <alignment horizontal="center" vertical="center" wrapText="1"/>
    </xf>
    <xf numFmtId="0" fontId="4" fillId="4" borderId="17" xfId="0" applyFont="1" applyFill="1" applyBorder="1" applyAlignment="1">
      <alignment horizontal="center" vertical="center" wrapText="1"/>
    </xf>
    <xf numFmtId="4" fontId="2" fillId="4" borderId="17" xfId="0" applyNumberFormat="1" applyFont="1" applyFill="1" applyBorder="1" applyAlignment="1">
      <alignment horizontal="right" vertical="center" wrapText="1"/>
    </xf>
    <xf numFmtId="43" fontId="2" fillId="4" borderId="17" xfId="1" applyFont="1" applyFill="1" applyBorder="1" applyAlignment="1">
      <alignment horizontal="right" vertical="center" wrapText="1"/>
    </xf>
    <xf numFmtId="43" fontId="2" fillId="4" borderId="20" xfId="1" applyFont="1" applyFill="1" applyBorder="1" applyAlignment="1">
      <alignment horizontal="right"/>
    </xf>
    <xf numFmtId="0" fontId="2" fillId="4" borderId="23" xfId="0" applyFont="1" applyFill="1" applyBorder="1" applyAlignment="1">
      <alignment horizontal="center" vertical="center" wrapText="1"/>
    </xf>
    <xf numFmtId="0" fontId="2" fillId="4" borderId="24" xfId="0" applyFont="1" applyFill="1" applyBorder="1" applyAlignment="1">
      <alignment horizontal="center" vertical="center" wrapText="1"/>
    </xf>
    <xf numFmtId="0" fontId="2" fillId="4" borderId="25" xfId="0" applyFont="1" applyFill="1" applyBorder="1" applyAlignment="1">
      <alignment horizontal="center" vertical="center" wrapText="1"/>
    </xf>
    <xf numFmtId="0" fontId="6" fillId="4" borderId="14" xfId="0" applyFont="1" applyFill="1" applyBorder="1" applyAlignment="1">
      <alignment wrapText="1"/>
    </xf>
    <xf numFmtId="4" fontId="2" fillId="4" borderId="14" xfId="0" applyNumberFormat="1" applyFont="1" applyFill="1" applyBorder="1" applyAlignment="1">
      <alignment horizontal="right" vertical="center" wrapText="1"/>
    </xf>
    <xf numFmtId="43" fontId="2" fillId="4" borderId="14" xfId="1" applyFont="1" applyFill="1" applyBorder="1" applyAlignment="1">
      <alignment horizontal="right" vertical="center" wrapText="1"/>
    </xf>
    <xf numFmtId="43" fontId="2" fillId="0" borderId="14" xfId="1" applyFont="1" applyBorder="1" applyAlignment="1">
      <alignment horizontal="right" wrapText="1"/>
    </xf>
    <xf numFmtId="0" fontId="2" fillId="4" borderId="2"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3" borderId="7" xfId="0" applyFont="1" applyFill="1" applyBorder="1" applyAlignment="1">
      <alignment horizontal="center" wrapText="1"/>
    </xf>
    <xf numFmtId="0" fontId="2" fillId="3" borderId="5"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6" fillId="3" borderId="27" xfId="0" applyFont="1" applyFill="1" applyBorder="1" applyAlignment="1">
      <alignment horizontal="center" vertical="center"/>
    </xf>
    <xf numFmtId="3" fontId="6" fillId="0" borderId="17" xfId="0" applyNumberFormat="1" applyFont="1" applyBorder="1" applyAlignment="1">
      <alignment vertical="top" wrapText="1"/>
    </xf>
    <xf numFmtId="14" fontId="3" fillId="0" borderId="17" xfId="0" applyNumberFormat="1" applyFont="1" applyBorder="1" applyAlignment="1">
      <alignment horizontal="center" vertical="center"/>
    </xf>
    <xf numFmtId="14" fontId="8" fillId="0" borderId="17" xfId="0" applyNumberFormat="1" applyFont="1" applyBorder="1"/>
    <xf numFmtId="0" fontId="6" fillId="0" borderId="28" xfId="0" applyFont="1" applyBorder="1" applyAlignment="1">
      <alignment horizontal="center" vertical="center"/>
    </xf>
    <xf numFmtId="4" fontId="6" fillId="0" borderId="28" xfId="0" applyNumberFormat="1" applyFont="1" applyBorder="1" applyAlignment="1">
      <alignment horizontal="center" vertical="center"/>
    </xf>
    <xf numFmtId="166" fontId="6" fillId="0" borderId="28" xfId="0" applyNumberFormat="1" applyFont="1" applyBorder="1" applyAlignment="1">
      <alignment horizontal="center" vertical="center"/>
    </xf>
    <xf numFmtId="166" fontId="6" fillId="0" borderId="17" xfId="0" applyNumberFormat="1" applyFont="1" applyBorder="1" applyAlignment="1">
      <alignment horizontal="center" vertical="center"/>
    </xf>
    <xf numFmtId="3" fontId="6" fillId="0" borderId="29" xfId="0" applyNumberFormat="1" applyFont="1" applyBorder="1" applyAlignment="1">
      <alignment vertical="center" wrapText="1"/>
    </xf>
    <xf numFmtId="3" fontId="6" fillId="0" borderId="0" xfId="0" applyNumberFormat="1" applyFont="1" applyAlignment="1">
      <alignment vertical="center" wrapText="1"/>
    </xf>
    <xf numFmtId="0" fontId="6" fillId="3" borderId="19" xfId="0" applyFont="1" applyFill="1" applyBorder="1" applyAlignment="1">
      <alignment horizontal="center" vertical="center"/>
    </xf>
    <xf numFmtId="14" fontId="6" fillId="0" borderId="17" xfId="0" applyNumberFormat="1" applyFont="1" applyBorder="1" applyAlignment="1">
      <alignment horizontal="center" vertical="center" wrapText="1"/>
    </xf>
    <xf numFmtId="3" fontId="6" fillId="0" borderId="0" xfId="0" applyNumberFormat="1" applyFont="1" applyAlignment="1">
      <alignment horizontal="center" vertical="center" wrapText="1"/>
    </xf>
    <xf numFmtId="0" fontId="2" fillId="3" borderId="30"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6" xfId="0" applyFont="1" applyBorder="1" applyAlignment="1">
      <alignment horizontal="center" vertical="center" wrapText="1"/>
    </xf>
    <xf numFmtId="167" fontId="2" fillId="0" borderId="7" xfId="1" applyNumberFormat="1" applyFont="1" applyFill="1" applyBorder="1" applyAlignment="1">
      <alignment horizontal="center" vertical="center"/>
    </xf>
    <xf numFmtId="43" fontId="2" fillId="4" borderId="32" xfId="1" applyFont="1" applyFill="1" applyBorder="1" applyAlignment="1">
      <alignment horizontal="center" vertical="center"/>
    </xf>
    <xf numFmtId="43" fontId="2" fillId="4" borderId="33" xfId="1" applyFont="1" applyFill="1" applyBorder="1" applyAlignment="1">
      <alignment horizontal="center" vertical="center"/>
    </xf>
    <xf numFmtId="43" fontId="2" fillId="0" borderId="33" xfId="1" applyFont="1" applyFill="1" applyBorder="1" applyAlignment="1">
      <alignment horizontal="center" vertical="center"/>
    </xf>
    <xf numFmtId="43" fontId="2" fillId="4" borderId="34" xfId="1" applyFont="1" applyFill="1" applyBorder="1" applyAlignment="1">
      <alignment horizontal="center" vertical="center" wrapText="1"/>
    </xf>
    <xf numFmtId="43" fontId="3" fillId="0" borderId="0" xfId="1" applyFont="1"/>
    <xf numFmtId="9" fontId="2" fillId="4" borderId="1" xfId="0" applyNumberFormat="1" applyFont="1" applyFill="1" applyBorder="1" applyAlignment="1">
      <alignment horizontal="center" vertical="center" wrapText="1"/>
    </xf>
    <xf numFmtId="9" fontId="2" fillId="4" borderId="2" xfId="0" applyNumberFormat="1" applyFont="1" applyFill="1" applyBorder="1" applyAlignment="1">
      <alignment horizontal="center" vertical="center" wrapText="1"/>
    </xf>
    <xf numFmtId="9" fontId="2" fillId="4" borderId="3" xfId="0" applyNumberFormat="1" applyFont="1" applyFill="1" applyBorder="1" applyAlignment="1">
      <alignment horizontal="center" vertical="center" wrapText="1"/>
    </xf>
    <xf numFmtId="0" fontId="10" fillId="4" borderId="32" xfId="0" applyFont="1" applyFill="1" applyBorder="1" applyAlignment="1">
      <alignment horizontal="center" vertical="center" wrapText="1"/>
    </xf>
    <xf numFmtId="0" fontId="10" fillId="4" borderId="33" xfId="0" applyFont="1" applyFill="1" applyBorder="1" applyAlignment="1">
      <alignment horizontal="center" vertical="center" wrapText="1"/>
    </xf>
    <xf numFmtId="4" fontId="7" fillId="4" borderId="33" xfId="0" applyNumberFormat="1" applyFont="1" applyFill="1" applyBorder="1" applyAlignment="1">
      <alignment horizontal="right" vertical="center" wrapText="1"/>
    </xf>
    <xf numFmtId="43" fontId="7" fillId="4" borderId="33" xfId="1" applyFont="1" applyFill="1" applyBorder="1" applyAlignment="1">
      <alignment horizontal="right" vertical="center" wrapText="1"/>
    </xf>
    <xf numFmtId="43" fontId="2" fillId="4" borderId="33" xfId="1" applyFont="1" applyFill="1" applyBorder="1" applyAlignment="1">
      <alignment horizontal="right" vertical="center" wrapText="1"/>
    </xf>
    <xf numFmtId="43" fontId="2" fillId="0" borderId="33" xfId="1" applyFont="1" applyFill="1" applyBorder="1" applyAlignment="1">
      <alignment horizontal="right" vertical="center" wrapText="1"/>
    </xf>
    <xf numFmtId="43" fontId="2" fillId="4" borderId="34" xfId="1" applyFont="1" applyFill="1" applyBorder="1" applyAlignment="1">
      <alignment horizontal="right"/>
    </xf>
    <xf numFmtId="0" fontId="2" fillId="4" borderId="9"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5" fillId="4" borderId="14" xfId="0" applyFont="1" applyFill="1" applyBorder="1" applyAlignment="1">
      <alignment wrapText="1"/>
    </xf>
    <xf numFmtId="4" fontId="7" fillId="4" borderId="14" xfId="0" applyNumberFormat="1" applyFont="1" applyFill="1" applyBorder="1" applyAlignment="1">
      <alignment horizontal="right" vertical="center" wrapText="1"/>
    </xf>
    <xf numFmtId="43" fontId="7" fillId="4" borderId="14" xfId="1" applyFont="1" applyFill="1" applyBorder="1" applyAlignment="1">
      <alignment horizontal="right" vertical="center" wrapText="1"/>
    </xf>
    <xf numFmtId="43" fontId="2" fillId="0" borderId="14" xfId="1" applyFont="1" applyFill="1" applyBorder="1" applyAlignment="1">
      <alignment horizontal="right" wrapText="1"/>
    </xf>
    <xf numFmtId="0" fontId="2" fillId="4" borderId="0" xfId="0" applyFont="1" applyFill="1" applyAlignment="1">
      <alignment horizontal="center" vertical="center" wrapText="1"/>
    </xf>
    <xf numFmtId="43" fontId="7" fillId="4" borderId="0" xfId="1" applyFont="1" applyFill="1" applyBorder="1" applyAlignment="1">
      <alignment horizontal="right" vertical="center" wrapText="1"/>
    </xf>
    <xf numFmtId="43" fontId="2" fillId="4" borderId="0" xfId="1" applyFont="1" applyFill="1" applyBorder="1" applyAlignment="1">
      <alignment horizontal="right" vertical="center" wrapText="1"/>
    </xf>
    <xf numFmtId="43" fontId="2" fillId="0" borderId="0" xfId="1" applyFont="1" applyBorder="1" applyAlignment="1">
      <alignment horizontal="right" wrapText="1"/>
    </xf>
    <xf numFmtId="4" fontId="2" fillId="4" borderId="0" xfId="0" applyNumberFormat="1" applyFont="1" applyFill="1" applyAlignment="1">
      <alignment horizontal="right" vertical="center" wrapText="1"/>
    </xf>
    <xf numFmtId="0" fontId="6" fillId="4" borderId="0" xfId="0" applyFont="1" applyFill="1" applyAlignment="1">
      <alignment wrapText="1"/>
    </xf>
    <xf numFmtId="43" fontId="2" fillId="4" borderId="0" xfId="0" applyNumberFormat="1" applyFont="1" applyFill="1" applyAlignment="1">
      <alignment horizontal="right"/>
    </xf>
    <xf numFmtId="0" fontId="2" fillId="0" borderId="31" xfId="0" applyFont="1" applyBorder="1" applyAlignment="1">
      <alignment horizontal="left" wrapText="1"/>
    </xf>
    <xf numFmtId="0" fontId="2" fillId="3" borderId="17"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7" xfId="0" applyFont="1" applyFill="1" applyBorder="1" applyAlignment="1">
      <alignment horizontal="center" vertical="center" wrapText="1"/>
    </xf>
    <xf numFmtId="0" fontId="2" fillId="3" borderId="8" xfId="0" applyFont="1" applyFill="1" applyBorder="1" applyAlignment="1">
      <alignment horizontal="center" wrapText="1"/>
    </xf>
    <xf numFmtId="0" fontId="2" fillId="3" borderId="36" xfId="0" applyFont="1" applyFill="1" applyBorder="1" applyAlignment="1">
      <alignment horizontal="center" vertical="center" wrapText="1"/>
    </xf>
    <xf numFmtId="0" fontId="2" fillId="3" borderId="37" xfId="0" applyFont="1" applyFill="1" applyBorder="1" applyAlignment="1">
      <alignment horizontal="center" vertical="center" wrapText="1"/>
    </xf>
    <xf numFmtId="0" fontId="2" fillId="3" borderId="38" xfId="0" applyFont="1" applyFill="1" applyBorder="1" applyAlignment="1">
      <alignment horizontal="center" vertical="center" wrapText="1"/>
    </xf>
    <xf numFmtId="0" fontId="6" fillId="3" borderId="39" xfId="0" applyFont="1" applyFill="1" applyBorder="1" applyAlignment="1">
      <alignment horizontal="center" vertical="center" wrapText="1"/>
    </xf>
    <xf numFmtId="0" fontId="6" fillId="3" borderId="37" xfId="0" applyFont="1" applyFill="1" applyBorder="1" applyAlignment="1">
      <alignment horizontal="center" vertical="center" wrapText="1"/>
    </xf>
    <xf numFmtId="0" fontId="2" fillId="3" borderId="37" xfId="0" applyFont="1" applyFill="1" applyBorder="1" applyAlignment="1">
      <alignment horizontal="center" vertical="center" wrapText="1"/>
    </xf>
    <xf numFmtId="0" fontId="6" fillId="0" borderId="16" xfId="0" applyFont="1" applyBorder="1" applyAlignment="1">
      <alignment horizontal="left" vertical="top" wrapText="1"/>
    </xf>
    <xf numFmtId="14" fontId="6" fillId="0" borderId="16" xfId="0" applyNumberFormat="1" applyFont="1" applyBorder="1" applyAlignment="1">
      <alignment horizontal="center" vertical="center" wrapText="1"/>
    </xf>
    <xf numFmtId="0" fontId="6" fillId="4" borderId="16" xfId="0" applyFont="1" applyFill="1" applyBorder="1" applyAlignment="1">
      <alignment horizontal="center" vertical="center" wrapText="1"/>
    </xf>
    <xf numFmtId="0" fontId="2" fillId="0" borderId="16" xfId="0" applyFont="1" applyBorder="1" applyAlignment="1">
      <alignment horizontal="center" vertical="center" wrapText="1"/>
    </xf>
    <xf numFmtId="44" fontId="6" fillId="0" borderId="16" xfId="2" applyFont="1" applyFill="1" applyBorder="1" applyAlignment="1">
      <alignment horizontal="center" vertical="center" wrapText="1"/>
    </xf>
    <xf numFmtId="44" fontId="6" fillId="4" borderId="40" xfId="2" applyFont="1" applyFill="1" applyBorder="1" applyAlignment="1">
      <alignment horizontal="center" vertical="center"/>
    </xf>
    <xf numFmtId="0" fontId="2" fillId="3" borderId="9" xfId="0" applyFont="1" applyFill="1" applyBorder="1" applyAlignment="1">
      <alignment horizontal="center"/>
    </xf>
    <xf numFmtId="0" fontId="6" fillId="4" borderId="16" xfId="0" applyFont="1" applyFill="1" applyBorder="1" applyAlignment="1">
      <alignment horizontal="left" vertical="top" wrapText="1"/>
    </xf>
    <xf numFmtId="14" fontId="6" fillId="4" borderId="16" xfId="0" applyNumberFormat="1" applyFont="1" applyFill="1" applyBorder="1" applyAlignment="1">
      <alignment horizontal="center" vertical="center" wrapText="1"/>
    </xf>
    <xf numFmtId="0" fontId="6" fillId="4" borderId="16" xfId="0" applyFont="1" applyFill="1" applyBorder="1" applyAlignment="1">
      <alignment horizontal="center" vertical="center"/>
    </xf>
    <xf numFmtId="44" fontId="6" fillId="4" borderId="16" xfId="2" applyFont="1" applyFill="1" applyBorder="1" applyAlignment="1">
      <alignment horizontal="center" vertical="center"/>
    </xf>
    <xf numFmtId="0" fontId="2" fillId="3" borderId="1" xfId="0" applyFont="1" applyFill="1" applyBorder="1" applyAlignment="1">
      <alignment horizontal="center"/>
    </xf>
    <xf numFmtId="0" fontId="6" fillId="5" borderId="17" xfId="0" applyFont="1" applyFill="1" applyBorder="1" applyAlignment="1">
      <alignment horizontal="left" vertical="top" wrapText="1"/>
    </xf>
    <xf numFmtId="14" fontId="6" fillId="0" borderId="0" xfId="0" applyNumberFormat="1" applyFont="1" applyAlignment="1">
      <alignment horizontal="center" vertical="center"/>
    </xf>
    <xf numFmtId="0" fontId="6" fillId="4" borderId="17" xfId="0" applyFont="1" applyFill="1" applyBorder="1" applyAlignment="1">
      <alignment horizontal="left" vertical="top" wrapText="1"/>
    </xf>
    <xf numFmtId="0" fontId="6" fillId="4" borderId="17" xfId="0" applyFont="1" applyFill="1" applyBorder="1" applyAlignment="1">
      <alignment horizontal="center" vertical="center"/>
    </xf>
    <xf numFmtId="166" fontId="6" fillId="0" borderId="20" xfId="0" applyNumberFormat="1" applyFont="1" applyBorder="1" applyAlignment="1">
      <alignment horizontal="center" vertical="center"/>
    </xf>
    <xf numFmtId="4" fontId="6" fillId="0" borderId="20" xfId="0" applyNumberFormat="1" applyFont="1" applyBorder="1" applyAlignment="1">
      <alignment horizontal="center" vertical="center"/>
    </xf>
    <xf numFmtId="4" fontId="6" fillId="4" borderId="20" xfId="0" applyNumberFormat="1" applyFont="1" applyFill="1" applyBorder="1" applyAlignment="1">
      <alignment horizontal="center" vertical="center"/>
    </xf>
    <xf numFmtId="0" fontId="6" fillId="4" borderId="41" xfId="0" applyFont="1" applyFill="1" applyBorder="1" applyAlignment="1">
      <alignment horizontal="center" vertical="center" wrapText="1"/>
    </xf>
    <xf numFmtId="14" fontId="6" fillId="4" borderId="41" xfId="0" applyNumberFormat="1" applyFont="1" applyFill="1" applyBorder="1" applyAlignment="1">
      <alignment horizontal="center" vertical="center" wrapText="1"/>
    </xf>
    <xf numFmtId="0" fontId="6" fillId="4" borderId="41" xfId="0" applyFont="1" applyFill="1" applyBorder="1" applyAlignment="1">
      <alignment horizontal="center" vertical="center"/>
    </xf>
    <xf numFmtId="4" fontId="6" fillId="4" borderId="41" xfId="0" applyNumberFormat="1" applyFont="1" applyFill="1" applyBorder="1" applyAlignment="1">
      <alignment horizontal="center" vertical="center"/>
    </xf>
    <xf numFmtId="4" fontId="6" fillId="4" borderId="42" xfId="0" applyNumberFormat="1" applyFont="1" applyFill="1" applyBorder="1" applyAlignment="1">
      <alignment horizontal="center" vertical="center"/>
    </xf>
    <xf numFmtId="4" fontId="2" fillId="0" borderId="4" xfId="0" applyNumberFormat="1" applyFont="1" applyBorder="1" applyAlignment="1">
      <alignment horizontal="center"/>
    </xf>
    <xf numFmtId="0" fontId="10" fillId="0" borderId="4" xfId="0" applyFont="1" applyBorder="1" applyAlignment="1">
      <alignment vertical="center" wrapText="1"/>
    </xf>
    <xf numFmtId="0" fontId="10" fillId="0" borderId="4" xfId="0" applyFont="1" applyBorder="1" applyAlignment="1">
      <alignment horizontal="right" vertical="center" wrapText="1"/>
    </xf>
    <xf numFmtId="4" fontId="2" fillId="0" borderId="4" xfId="0" applyNumberFormat="1" applyFont="1" applyBorder="1" applyAlignment="1">
      <alignment horizontal="right" wrapText="1"/>
    </xf>
    <xf numFmtId="0" fontId="5" fillId="0" borderId="4" xfId="0" applyFont="1" applyBorder="1" applyAlignment="1">
      <alignment wrapText="1"/>
    </xf>
    <xf numFmtId="0" fontId="5" fillId="0" borderId="4" xfId="0" applyFont="1" applyBorder="1" applyAlignment="1">
      <alignment horizontal="right" wrapText="1"/>
    </xf>
    <xf numFmtId="0" fontId="2" fillId="0" borderId="0" xfId="0" applyFont="1" applyAlignment="1">
      <alignment horizontal="center" vertical="center" wrapText="1"/>
    </xf>
    <xf numFmtId="0" fontId="5" fillId="0" borderId="0" xfId="0" applyFont="1" applyAlignment="1">
      <alignment wrapText="1"/>
    </xf>
    <xf numFmtId="0" fontId="5" fillId="0" borderId="0" xfId="0" applyFont="1" applyAlignment="1">
      <alignment horizontal="right" wrapText="1"/>
    </xf>
    <xf numFmtId="4" fontId="2" fillId="0" borderId="0" xfId="0" applyNumberFormat="1" applyFont="1" applyAlignment="1">
      <alignment horizontal="right" wrapText="1"/>
    </xf>
    <xf numFmtId="0" fontId="8" fillId="0" borderId="0" xfId="0" applyFont="1" applyAlignment="1">
      <alignment horizontal="center"/>
    </xf>
    <xf numFmtId="0" fontId="2" fillId="0" borderId="0" xfId="0" applyFont="1" applyAlignment="1">
      <alignment vertical="center" wrapText="1"/>
    </xf>
    <xf numFmtId="0" fontId="11" fillId="0" borderId="0" xfId="0" applyFont="1" applyAlignment="1">
      <alignment wrapText="1"/>
    </xf>
    <xf numFmtId="0" fontId="8" fillId="0" borderId="0" xfId="0" applyFont="1"/>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8" fillId="0" borderId="1" xfId="0" applyFont="1" applyBorder="1" applyAlignment="1">
      <alignment horizontal="center"/>
    </xf>
    <xf numFmtId="0" fontId="8" fillId="0" borderId="2" xfId="0" applyFont="1" applyBorder="1" applyAlignment="1">
      <alignment horizontal="center"/>
    </xf>
    <xf numFmtId="0" fontId="8" fillId="0" borderId="3" xfId="0" applyFont="1" applyBorder="1" applyAlignment="1">
      <alignment horizontal="center"/>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32" xfId="0" applyFont="1" applyFill="1" applyBorder="1" applyAlignment="1">
      <alignment wrapText="1"/>
    </xf>
    <xf numFmtId="0" fontId="2" fillId="3" borderId="33" xfId="0" applyFont="1" applyFill="1" applyBorder="1" applyAlignment="1">
      <alignment horizontal="left" wrapText="1"/>
    </xf>
    <xf numFmtId="0" fontId="2" fillId="3" borderId="33" xfId="0" applyFont="1" applyFill="1" applyBorder="1" applyAlignment="1">
      <alignment wrapText="1"/>
    </xf>
    <xf numFmtId="4" fontId="2" fillId="3" borderId="43" xfId="0" applyNumberFormat="1" applyFont="1" applyFill="1" applyBorder="1" applyAlignment="1">
      <alignment horizontal="left" wrapText="1"/>
    </xf>
    <xf numFmtId="4" fontId="2" fillId="3" borderId="4" xfId="0" applyNumberFormat="1" applyFont="1" applyFill="1" applyBorder="1" applyAlignment="1">
      <alignment horizontal="left" wrapText="1"/>
    </xf>
    <xf numFmtId="0" fontId="2" fillId="0" borderId="32" xfId="0" applyFont="1" applyBorder="1" applyAlignment="1">
      <alignment wrapText="1"/>
    </xf>
    <xf numFmtId="0" fontId="2" fillId="0" borderId="33" xfId="0" applyFont="1" applyBorder="1" applyAlignment="1">
      <alignment horizontal="left" wrapText="1"/>
    </xf>
    <xf numFmtId="0" fontId="2" fillId="0" borderId="33" xfId="0" applyFont="1" applyBorder="1" applyAlignment="1">
      <alignment wrapText="1"/>
    </xf>
    <xf numFmtId="4" fontId="2" fillId="0" borderId="43" xfId="0" applyNumberFormat="1" applyFont="1" applyBorder="1" applyAlignment="1">
      <alignment horizontal="left" wrapText="1"/>
    </xf>
    <xf numFmtId="4" fontId="2" fillId="0" borderId="4" xfId="0" applyNumberFormat="1" applyFont="1" applyBorder="1" applyAlignment="1">
      <alignment horizontal="left" wrapText="1"/>
    </xf>
    <xf numFmtId="4" fontId="2" fillId="0" borderId="1" xfId="0" applyNumberFormat="1" applyFont="1" applyBorder="1" applyAlignment="1">
      <alignment horizontal="center" wrapText="1"/>
    </xf>
    <xf numFmtId="4" fontId="2" fillId="0" borderId="3" xfId="0" applyNumberFormat="1" applyFont="1" applyBorder="1" applyAlignment="1">
      <alignment horizontal="center" wrapText="1"/>
    </xf>
    <xf numFmtId="0" fontId="2" fillId="3" borderId="27" xfId="0" applyFont="1" applyFill="1" applyBorder="1" applyAlignment="1">
      <alignment horizontal="left" wrapText="1"/>
    </xf>
    <xf numFmtId="43" fontId="6" fillId="0" borderId="16" xfId="0" applyNumberFormat="1" applyFont="1" applyBorder="1" applyAlignment="1">
      <alignment horizontal="right" wrapText="1"/>
    </xf>
    <xf numFmtId="4" fontId="6" fillId="0" borderId="44" xfId="0" applyNumberFormat="1" applyFont="1" applyBorder="1" applyAlignment="1">
      <alignment horizontal="right" wrapText="1"/>
    </xf>
    <xf numFmtId="4" fontId="2" fillId="0" borderId="40" xfId="0" applyNumberFormat="1" applyFont="1" applyBorder="1" applyAlignment="1">
      <alignment horizontal="right" wrapText="1"/>
    </xf>
    <xf numFmtId="9" fontId="2" fillId="0" borderId="0" xfId="0" applyNumberFormat="1" applyFont="1" applyAlignment="1">
      <alignment horizontal="right" wrapText="1"/>
    </xf>
    <xf numFmtId="0" fontId="2" fillId="0" borderId="27" xfId="0" applyFont="1" applyBorder="1" applyAlignment="1">
      <alignment wrapText="1"/>
    </xf>
    <xf numFmtId="10" fontId="6" fillId="4" borderId="0" xfId="0" applyNumberFormat="1" applyFont="1" applyFill="1" applyAlignment="1">
      <alignment wrapText="1"/>
    </xf>
    <xf numFmtId="0" fontId="2" fillId="3" borderId="45" xfId="0" applyFont="1" applyFill="1" applyBorder="1" applyAlignment="1">
      <alignment horizontal="left" wrapText="1"/>
    </xf>
    <xf numFmtId="4" fontId="6" fillId="4" borderId="41" xfId="0" applyNumberFormat="1" applyFont="1" applyFill="1" applyBorder="1" applyAlignment="1">
      <alignment horizontal="right" vertical="center" wrapText="1"/>
    </xf>
    <xf numFmtId="4" fontId="6" fillId="4" borderId="46" xfId="0" applyNumberFormat="1" applyFont="1" applyFill="1" applyBorder="1" applyAlignment="1">
      <alignment horizontal="right" vertical="center" wrapText="1"/>
    </xf>
    <xf numFmtId="4" fontId="2" fillId="0" borderId="20" xfId="0" applyNumberFormat="1" applyFont="1" applyBorder="1" applyAlignment="1">
      <alignment horizontal="right" wrapText="1"/>
    </xf>
    <xf numFmtId="0" fontId="2" fillId="0" borderId="45" xfId="0" applyFont="1" applyBorder="1" applyAlignment="1">
      <alignment horizontal="center" wrapText="1"/>
    </xf>
    <xf numFmtId="4" fontId="6" fillId="0" borderId="41" xfId="0" applyNumberFormat="1" applyFont="1" applyBorder="1" applyAlignment="1">
      <alignment horizontal="right" vertical="center" wrapText="1"/>
    </xf>
    <xf numFmtId="4" fontId="6" fillId="0" borderId="46" xfId="0" applyNumberFormat="1" applyFont="1" applyBorder="1" applyAlignment="1">
      <alignment horizontal="right" vertical="center" wrapText="1"/>
    </xf>
    <xf numFmtId="0" fontId="2" fillId="3" borderId="19" xfId="0" applyFont="1" applyFill="1" applyBorder="1" applyAlignment="1">
      <alignment horizontal="left" wrapText="1"/>
    </xf>
    <xf numFmtId="4" fontId="6" fillId="4" borderId="17" xfId="0" applyNumberFormat="1" applyFont="1" applyFill="1" applyBorder="1" applyAlignment="1">
      <alignment horizontal="right" vertical="center" wrapText="1"/>
    </xf>
    <xf numFmtId="4" fontId="6" fillId="4" borderId="47" xfId="0" applyNumberFormat="1" applyFont="1" applyFill="1" applyBorder="1" applyAlignment="1">
      <alignment horizontal="right" vertical="center" wrapText="1"/>
    </xf>
    <xf numFmtId="4" fontId="2" fillId="6" borderId="20" xfId="0" applyNumberFormat="1" applyFont="1" applyFill="1" applyBorder="1" applyAlignment="1">
      <alignment horizontal="right" wrapText="1"/>
    </xf>
    <xf numFmtId="0" fontId="2" fillId="0" borderId="19" xfId="0" applyFont="1" applyBorder="1" applyAlignment="1">
      <alignment wrapText="1"/>
    </xf>
    <xf numFmtId="3" fontId="6" fillId="0" borderId="17" xfId="0" applyNumberFormat="1" applyFont="1" applyBorder="1" applyAlignment="1">
      <alignment horizontal="right" vertical="center" wrapText="1"/>
    </xf>
    <xf numFmtId="3" fontId="6" fillId="0" borderId="47" xfId="0" applyNumberFormat="1" applyFont="1" applyBorder="1" applyAlignment="1">
      <alignment horizontal="right" vertical="center" wrapText="1"/>
    </xf>
    <xf numFmtId="0" fontId="2" fillId="3" borderId="48" xfId="0" applyFont="1" applyFill="1" applyBorder="1" applyAlignment="1">
      <alignment wrapText="1"/>
    </xf>
    <xf numFmtId="4" fontId="2" fillId="3" borderId="49" xfId="0" applyNumberFormat="1" applyFont="1" applyFill="1" applyBorder="1" applyAlignment="1">
      <alignment horizontal="right" vertical="center" wrapText="1"/>
    </xf>
    <xf numFmtId="4" fontId="2" fillId="3" borderId="50" xfId="0" applyNumberFormat="1" applyFont="1" applyFill="1" applyBorder="1" applyAlignment="1">
      <alignment horizontal="right" vertical="center" wrapText="1"/>
    </xf>
    <xf numFmtId="4" fontId="2" fillId="3" borderId="51" xfId="0" applyNumberFormat="1" applyFont="1" applyFill="1" applyBorder="1" applyAlignment="1">
      <alignment horizontal="right" wrapText="1"/>
    </xf>
    <xf numFmtId="0" fontId="2" fillId="0" borderId="48" xfId="0" applyFont="1" applyBorder="1" applyAlignment="1">
      <alignment wrapText="1"/>
    </xf>
    <xf numFmtId="4" fontId="2" fillId="0" borderId="49" xfId="0" applyNumberFormat="1" applyFont="1" applyBorder="1" applyAlignment="1">
      <alignment horizontal="right" vertical="center" wrapText="1"/>
    </xf>
    <xf numFmtId="4" fontId="2" fillId="0" borderId="50" xfId="0" applyNumberFormat="1" applyFont="1" applyBorder="1" applyAlignment="1">
      <alignment horizontal="right" vertical="center" wrapText="1"/>
    </xf>
    <xf numFmtId="4" fontId="2" fillId="0" borderId="51" xfId="0" applyNumberFormat="1" applyFont="1" applyBorder="1" applyAlignment="1">
      <alignment horizontal="right" wrapText="1"/>
    </xf>
    <xf numFmtId="3" fontId="2" fillId="0" borderId="1" xfId="0" applyNumberFormat="1" applyFont="1" applyBorder="1" applyAlignment="1">
      <alignment horizontal="center" wrapText="1"/>
    </xf>
    <xf numFmtId="3" fontId="2" fillId="0" borderId="3" xfId="0" applyNumberFormat="1" applyFont="1" applyBorder="1" applyAlignment="1">
      <alignment horizontal="center" wrapText="1"/>
    </xf>
    <xf numFmtId="3" fontId="2" fillId="0" borderId="4" xfId="0" applyNumberFormat="1" applyFont="1" applyBorder="1" applyAlignment="1">
      <alignment horizontal="center" vertical="center" wrapText="1"/>
    </xf>
    <xf numFmtId="0" fontId="2" fillId="4" borderId="1" xfId="0" applyFont="1" applyFill="1" applyBorder="1" applyAlignment="1">
      <alignment horizontal="center" wrapText="1"/>
    </xf>
    <xf numFmtId="0" fontId="2" fillId="4" borderId="2" xfId="0" applyFont="1" applyFill="1" applyBorder="1" applyAlignment="1">
      <alignment horizontal="center" wrapText="1"/>
    </xf>
    <xf numFmtId="0" fontId="2" fillId="4" borderId="3" xfId="0" applyFont="1" applyFill="1" applyBorder="1" applyAlignment="1">
      <alignment horizontal="center" wrapText="1"/>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4" fontId="2" fillId="0" borderId="4" xfId="0" applyNumberFormat="1" applyFont="1" applyBorder="1" applyAlignment="1">
      <alignment horizontal="center" vertical="center" wrapText="1"/>
    </xf>
    <xf numFmtId="4" fontId="2" fillId="3" borderId="43" xfId="0" applyNumberFormat="1" applyFont="1" applyFill="1" applyBorder="1" applyAlignment="1">
      <alignment horizontal="left"/>
    </xf>
    <xf numFmtId="4" fontId="2" fillId="0" borderId="43" xfId="0" applyNumberFormat="1" applyFont="1" applyBorder="1" applyAlignment="1">
      <alignment horizontal="center" wrapText="1"/>
    </xf>
    <xf numFmtId="0" fontId="2" fillId="3" borderId="27" xfId="0" applyFont="1" applyFill="1" applyBorder="1" applyAlignment="1">
      <alignment wrapText="1"/>
    </xf>
    <xf numFmtId="9" fontId="6" fillId="0" borderId="16" xfId="0" applyNumberFormat="1" applyFont="1" applyBorder="1" applyAlignment="1">
      <alignment horizontal="right" wrapText="1"/>
    </xf>
    <xf numFmtId="9" fontId="6" fillId="0" borderId="44" xfId="0" applyNumberFormat="1" applyFont="1" applyBorder="1" applyAlignment="1">
      <alignment horizontal="right" wrapText="1"/>
    </xf>
    <xf numFmtId="9" fontId="2" fillId="0" borderId="40" xfId="0" applyNumberFormat="1" applyFont="1" applyBorder="1" applyAlignment="1">
      <alignment horizontal="right" wrapText="1"/>
    </xf>
    <xf numFmtId="0" fontId="2" fillId="0" borderId="27" xfId="0" applyFont="1" applyBorder="1"/>
    <xf numFmtId="0" fontId="6" fillId="0" borderId="16" xfId="0" applyFont="1" applyBorder="1" applyAlignment="1">
      <alignment horizontal="right" wrapText="1"/>
    </xf>
    <xf numFmtId="168" fontId="6" fillId="0" borderId="16" xfId="0" applyNumberFormat="1" applyFont="1" applyBorder="1" applyAlignment="1">
      <alignment horizontal="right" wrapText="1"/>
    </xf>
    <xf numFmtId="3" fontId="6" fillId="0" borderId="44" xfId="0" applyNumberFormat="1" applyFont="1" applyBorder="1" applyAlignment="1">
      <alignment horizontal="right" wrapText="1"/>
    </xf>
    <xf numFmtId="3" fontId="2" fillId="0" borderId="40" xfId="0" applyNumberFormat="1" applyFont="1" applyBorder="1" applyAlignment="1">
      <alignment horizontal="right" wrapText="1"/>
    </xf>
    <xf numFmtId="0" fontId="2" fillId="0" borderId="45" xfId="0" applyFont="1" applyBorder="1" applyAlignment="1">
      <alignment horizontal="left"/>
    </xf>
    <xf numFmtId="0" fontId="6" fillId="4" borderId="41" xfId="0" applyFont="1" applyFill="1" applyBorder="1" applyAlignment="1">
      <alignment horizontal="right" vertical="center" wrapText="1"/>
    </xf>
    <xf numFmtId="168" fontId="6" fillId="4" borderId="41" xfId="0" applyNumberFormat="1" applyFont="1" applyFill="1" applyBorder="1" applyAlignment="1">
      <alignment horizontal="right" vertical="center" wrapText="1"/>
    </xf>
    <xf numFmtId="3" fontId="6" fillId="4" borderId="46" xfId="0" applyNumberFormat="1" applyFont="1" applyFill="1" applyBorder="1" applyAlignment="1">
      <alignment horizontal="right" vertical="center" wrapText="1"/>
    </xf>
    <xf numFmtId="0" fontId="2" fillId="3" borderId="1"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4" fontId="2" fillId="3" borderId="1" xfId="0" applyNumberFormat="1" applyFont="1" applyFill="1" applyBorder="1" applyAlignment="1">
      <alignment horizontal="center" wrapText="1"/>
    </xf>
    <xf numFmtId="4" fontId="2" fillId="3" borderId="3" xfId="0" applyNumberFormat="1" applyFont="1" applyFill="1" applyBorder="1" applyAlignment="1">
      <alignment horizontal="center" wrapText="1"/>
    </xf>
    <xf numFmtId="4" fontId="2" fillId="6" borderId="4" xfId="0" applyNumberFormat="1" applyFont="1" applyFill="1" applyBorder="1" applyAlignment="1">
      <alignment horizontal="center" wrapText="1"/>
    </xf>
    <xf numFmtId="10" fontId="6" fillId="0" borderId="0" xfId="0" applyNumberFormat="1" applyFont="1"/>
    <xf numFmtId="0" fontId="2" fillId="3" borderId="19" xfId="0" applyFont="1" applyFill="1" applyBorder="1" applyAlignment="1">
      <alignment wrapText="1"/>
    </xf>
    <xf numFmtId="0" fontId="6" fillId="0" borderId="0" xfId="0" applyFont="1"/>
    <xf numFmtId="9" fontId="2" fillId="3" borderId="49" xfId="0" applyNumberFormat="1" applyFont="1" applyFill="1" applyBorder="1" applyAlignment="1">
      <alignment horizontal="right" vertical="center" wrapText="1"/>
    </xf>
    <xf numFmtId="9" fontId="2" fillId="3" borderId="50" xfId="0" applyNumberFormat="1" applyFont="1" applyFill="1" applyBorder="1" applyAlignment="1">
      <alignment horizontal="right" vertical="center" wrapText="1"/>
    </xf>
    <xf numFmtId="9" fontId="2" fillId="3" borderId="52" xfId="0" applyNumberFormat="1" applyFont="1" applyFill="1" applyBorder="1" applyAlignment="1">
      <alignment horizontal="right" wrapText="1"/>
    </xf>
    <xf numFmtId="0" fontId="3" fillId="0" borderId="0" xfId="0" applyFont="1" applyAlignment="1">
      <alignment horizontal="left"/>
    </xf>
    <xf numFmtId="4" fontId="3" fillId="0" borderId="0" xfId="0" applyNumberFormat="1" applyFont="1" applyAlignment="1">
      <alignment horizontal="center"/>
    </xf>
    <xf numFmtId="0" fontId="3" fillId="0" borderId="0" xfId="0" applyFont="1" applyAlignment="1">
      <alignment horizontal="center"/>
    </xf>
    <xf numFmtId="43" fontId="6" fillId="4" borderId="41" xfId="3" applyFont="1" applyFill="1" applyBorder="1" applyAlignment="1">
      <alignment horizontal="right" vertical="center" wrapText="1"/>
    </xf>
    <xf numFmtId="0" fontId="3" fillId="0" borderId="0" xfId="0" applyFont="1" applyAlignment="1">
      <alignment horizontal="left"/>
    </xf>
    <xf numFmtId="4" fontId="3" fillId="0" borderId="0" xfId="0" applyNumberFormat="1" applyFont="1" applyAlignment="1">
      <alignment horizontal="center" vertical="center"/>
    </xf>
    <xf numFmtId="43" fontId="6" fillId="4" borderId="17" xfId="3" applyFont="1" applyFill="1" applyBorder="1" applyAlignment="1">
      <alignment horizontal="right" vertical="center" wrapText="1"/>
    </xf>
    <xf numFmtId="0" fontId="6" fillId="0" borderId="0" xfId="0" applyFont="1" applyAlignment="1">
      <alignment horizontal="left"/>
    </xf>
    <xf numFmtId="3" fontId="2" fillId="3" borderId="49" xfId="0" applyNumberFormat="1" applyFont="1" applyFill="1" applyBorder="1" applyAlignment="1">
      <alignment horizontal="right" vertical="center" wrapText="1"/>
    </xf>
    <xf numFmtId="0" fontId="7" fillId="0" borderId="0" xfId="0" applyFont="1" applyAlignment="1">
      <alignment horizontal="center"/>
    </xf>
    <xf numFmtId="0" fontId="2" fillId="0" borderId="0" xfId="0" applyFont="1" applyAlignment="1">
      <alignment horizontal="left"/>
    </xf>
    <xf numFmtId="0" fontId="8" fillId="0" borderId="0" xfId="0" applyFont="1" applyAlignment="1">
      <alignment horizontal="left"/>
    </xf>
    <xf numFmtId="0" fontId="6" fillId="0" borderId="0" xfId="0" applyFont="1" applyAlignment="1">
      <alignment horizontal="left" wrapText="1"/>
    </xf>
    <xf numFmtId="4" fontId="6" fillId="0" borderId="0" xfId="0" applyNumberFormat="1" applyFont="1"/>
  </cellXfs>
  <cellStyles count="4">
    <cellStyle name="Millares" xfId="1" builtinId="3"/>
    <cellStyle name="Millares 2" xfId="3" xr:uid="{CED6BF17-610E-4D42-A508-9FE25F065D6A}"/>
    <cellStyle name="Moneda" xfId="2" builtinId="4"/>
    <cellStyle name="Normal" xfId="0" builtinId="0"/>
  </cellStyles>
  <dxfs count="1">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49585</xdr:colOff>
      <xdr:row>0</xdr:row>
      <xdr:rowOff>0</xdr:rowOff>
    </xdr:from>
    <xdr:to>
      <xdr:col>2</xdr:col>
      <xdr:colOff>77039</xdr:colOff>
      <xdr:row>4</xdr:row>
      <xdr:rowOff>168088</xdr:rowOff>
    </xdr:to>
    <xdr:pic>
      <xdr:nvPicPr>
        <xdr:cNvPr id="2" name="Picture 1" descr="Logo CONIAF">
          <a:extLst>
            <a:ext uri="{FF2B5EF4-FFF2-40B4-BE49-F238E27FC236}">
              <a16:creationId xmlns:a16="http://schemas.microsoft.com/office/drawing/2014/main" id="{6FF7F012-D7E3-4BD1-A09E-DC5C9441C66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9585" y="0"/>
          <a:ext cx="1360954" cy="75863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3C752-BBAF-456B-AE51-27E873D66673}">
  <dimension ref="A1:V145"/>
  <sheetViews>
    <sheetView tabSelected="1" workbookViewId="0">
      <selection sqref="A1:XFD1048576"/>
    </sheetView>
  </sheetViews>
  <sheetFormatPr baseColWidth="10" defaultColWidth="11.42578125" defaultRowHeight="15.75" x14ac:dyDescent="0.25"/>
  <cols>
    <col min="1" max="1" width="4" style="2" customWidth="1"/>
    <col min="2" max="2" width="16" style="2" customWidth="1"/>
    <col min="3" max="3" width="43.42578125" style="2" customWidth="1"/>
    <col min="4" max="4" width="19.140625" style="2" customWidth="1"/>
    <col min="5" max="5" width="17.7109375" style="2" customWidth="1"/>
    <col min="6" max="6" width="13.140625" style="2" customWidth="1"/>
    <col min="7" max="7" width="15.85546875" style="2" customWidth="1"/>
    <col min="8" max="8" width="12" style="2" customWidth="1"/>
    <col min="9" max="9" width="17" style="2" customWidth="1"/>
    <col min="10" max="10" width="17.28515625" style="2" customWidth="1"/>
    <col min="11" max="11" width="19.28515625" style="2" customWidth="1"/>
    <col min="12" max="12" width="17.42578125" style="2" customWidth="1"/>
    <col min="13" max="13" width="17.140625" style="2" customWidth="1"/>
    <col min="14" max="14" width="18.5703125" style="2" customWidth="1"/>
    <col min="15" max="15" width="14.85546875" style="2" customWidth="1"/>
    <col min="16" max="16" width="20.140625" style="2" customWidth="1"/>
    <col min="17" max="17" width="13.85546875" style="2" bestFit="1" customWidth="1"/>
    <col min="18" max="18" width="15" style="2" customWidth="1"/>
    <col min="19" max="19" width="13.7109375" style="2" customWidth="1"/>
    <col min="20" max="20" width="14.42578125" style="2" customWidth="1"/>
    <col min="21" max="21" width="14" style="2" customWidth="1"/>
    <col min="22" max="22" width="12.42578125" style="2" bestFit="1" customWidth="1"/>
    <col min="23" max="16384" width="11.42578125" style="2"/>
  </cols>
  <sheetData>
    <row r="1" spans="1:18" x14ac:dyDescent="0.25">
      <c r="A1" s="1" t="s">
        <v>0</v>
      </c>
      <c r="B1" s="1"/>
      <c r="C1" s="1"/>
      <c r="D1" s="1"/>
      <c r="E1" s="1"/>
      <c r="F1" s="1"/>
      <c r="G1" s="1"/>
      <c r="H1" s="1"/>
      <c r="I1" s="1"/>
      <c r="J1" s="1"/>
      <c r="K1" s="1"/>
      <c r="L1" s="1"/>
      <c r="M1" s="1"/>
      <c r="N1" s="1"/>
      <c r="O1" s="1"/>
    </row>
    <row r="2" spans="1:18" ht="6.75" customHeight="1" x14ac:dyDescent="0.25">
      <c r="A2" s="3"/>
      <c r="B2" s="3"/>
      <c r="C2" s="3"/>
      <c r="D2" s="3"/>
      <c r="E2" s="3"/>
      <c r="F2" s="3"/>
      <c r="G2" s="3"/>
      <c r="H2" s="3"/>
      <c r="I2" s="3"/>
      <c r="J2" s="3"/>
      <c r="K2" s="3"/>
      <c r="L2" s="3"/>
      <c r="M2" s="3"/>
      <c r="N2" s="3"/>
      <c r="O2" s="3"/>
    </row>
    <row r="3" spans="1:18" x14ac:dyDescent="0.25">
      <c r="A3" s="4" t="s">
        <v>1</v>
      </c>
      <c r="B3" s="4"/>
      <c r="C3" s="4"/>
      <c r="D3" s="4"/>
      <c r="E3" s="4"/>
      <c r="F3" s="4"/>
      <c r="G3" s="4"/>
      <c r="H3" s="4"/>
      <c r="I3" s="4"/>
      <c r="J3" s="4"/>
      <c r="K3" s="4"/>
      <c r="L3" s="4"/>
      <c r="M3" s="4"/>
      <c r="N3" s="4"/>
      <c r="O3" s="4"/>
    </row>
    <row r="4" spans="1:18" ht="15.75" customHeight="1" x14ac:dyDescent="0.25">
      <c r="A4" s="4" t="s">
        <v>2</v>
      </c>
      <c r="B4" s="4"/>
      <c r="C4" s="4"/>
      <c r="D4" s="4"/>
      <c r="E4" s="4"/>
      <c r="F4" s="4"/>
      <c r="G4" s="4"/>
      <c r="H4" s="4"/>
      <c r="I4" s="4"/>
      <c r="J4" s="4"/>
      <c r="K4" s="4"/>
      <c r="L4" s="4"/>
      <c r="M4" s="4"/>
      <c r="N4" s="4"/>
      <c r="O4" s="4"/>
    </row>
    <row r="5" spans="1:18" ht="6" customHeight="1" x14ac:dyDescent="0.25">
      <c r="A5" s="5"/>
      <c r="B5" s="5"/>
      <c r="C5" s="5"/>
      <c r="D5" s="5"/>
      <c r="E5" s="5"/>
      <c r="F5" s="5"/>
      <c r="G5" s="5"/>
      <c r="H5" s="5"/>
      <c r="I5" s="5"/>
      <c r="J5" s="5"/>
      <c r="K5" s="5"/>
      <c r="L5" s="5"/>
      <c r="M5" s="5"/>
      <c r="N5" s="5"/>
      <c r="O5" s="5"/>
    </row>
    <row r="6" spans="1:18" x14ac:dyDescent="0.25">
      <c r="A6" s="4" t="s">
        <v>3</v>
      </c>
      <c r="B6" s="4"/>
      <c r="C6" s="4"/>
      <c r="D6" s="4"/>
      <c r="E6" s="4"/>
      <c r="F6" s="4"/>
      <c r="G6" s="4"/>
      <c r="H6" s="4"/>
      <c r="I6" s="4"/>
      <c r="J6" s="4"/>
      <c r="K6" s="4"/>
      <c r="L6" s="4"/>
      <c r="M6" s="4"/>
      <c r="N6" s="4"/>
      <c r="O6" s="4"/>
    </row>
    <row r="7" spans="1:18" ht="8.25" customHeight="1" x14ac:dyDescent="0.25">
      <c r="A7" s="5"/>
      <c r="B7" s="5"/>
      <c r="C7" s="5"/>
      <c r="D7" s="5"/>
      <c r="E7" s="5"/>
      <c r="F7" s="5"/>
      <c r="G7" s="5"/>
      <c r="H7" s="5"/>
      <c r="I7" s="5"/>
      <c r="J7" s="5"/>
      <c r="K7" s="5"/>
      <c r="L7" s="5"/>
      <c r="M7" s="5"/>
      <c r="N7" s="5"/>
      <c r="O7" s="5"/>
    </row>
    <row r="8" spans="1:18" ht="18" customHeight="1" x14ac:dyDescent="0.25">
      <c r="A8" s="6" t="s">
        <v>4</v>
      </c>
      <c r="B8" s="6"/>
      <c r="C8" s="6"/>
      <c r="D8" s="6"/>
      <c r="E8" s="6"/>
      <c r="F8" s="6"/>
      <c r="G8" s="6"/>
      <c r="H8" s="6"/>
      <c r="I8" s="6"/>
      <c r="J8" s="6"/>
      <c r="K8" s="6"/>
      <c r="L8" s="6"/>
      <c r="M8" s="6"/>
      <c r="N8" s="6"/>
      <c r="O8" s="7"/>
    </row>
    <row r="9" spans="1:18" ht="18" customHeight="1" x14ac:dyDescent="0.25">
      <c r="A9" s="6"/>
      <c r="B9" s="6"/>
      <c r="C9" s="6"/>
      <c r="D9" s="6"/>
      <c r="E9" s="6"/>
      <c r="F9" s="6"/>
      <c r="G9" s="6"/>
      <c r="H9" s="6"/>
      <c r="I9" s="6"/>
      <c r="J9" s="6"/>
      <c r="K9" s="6"/>
      <c r="L9" s="6"/>
      <c r="M9" s="6"/>
      <c r="N9" s="6"/>
      <c r="O9" s="7"/>
    </row>
    <row r="10" spans="1:18" ht="18" customHeight="1" x14ac:dyDescent="0.25">
      <c r="A10" s="7"/>
      <c r="B10" s="7"/>
      <c r="C10" s="7"/>
      <c r="D10" s="7"/>
      <c r="E10" s="7"/>
      <c r="F10" s="7"/>
      <c r="G10" s="7"/>
      <c r="H10" s="7"/>
      <c r="I10" s="7"/>
      <c r="J10" s="7"/>
      <c r="K10" s="7"/>
      <c r="L10" s="7"/>
      <c r="M10" s="7"/>
      <c r="N10" s="7"/>
      <c r="O10" s="7"/>
      <c r="R10" s="8"/>
    </row>
    <row r="11" spans="1:18" ht="18" customHeight="1" x14ac:dyDescent="0.25">
      <c r="A11" s="9" t="s">
        <v>5</v>
      </c>
      <c r="B11" s="9"/>
      <c r="C11" s="9"/>
      <c r="D11" s="9"/>
      <c r="E11" s="9"/>
      <c r="F11" s="9"/>
      <c r="G11" s="9"/>
      <c r="H11" s="9"/>
      <c r="I11" s="9"/>
      <c r="J11" s="9"/>
      <c r="K11" s="9"/>
      <c r="L11" s="9"/>
      <c r="M11" s="9"/>
      <c r="N11" s="9"/>
      <c r="O11" s="10"/>
    </row>
    <row r="12" spans="1:18" x14ac:dyDescent="0.25">
      <c r="A12" s="11"/>
      <c r="B12" s="11"/>
      <c r="C12" s="11"/>
      <c r="D12" s="11"/>
      <c r="E12" s="11"/>
      <c r="F12" s="11"/>
      <c r="G12" s="11"/>
      <c r="H12" s="11"/>
      <c r="I12" s="11"/>
      <c r="J12" s="11"/>
      <c r="K12" s="11"/>
      <c r="L12" s="11"/>
      <c r="M12" s="11"/>
      <c r="N12" s="11"/>
      <c r="O12" s="11"/>
    </row>
    <row r="13" spans="1:18" ht="16.5" thickBot="1" x14ac:dyDescent="0.3">
      <c r="A13" s="12"/>
      <c r="B13" s="12"/>
      <c r="C13" s="12"/>
      <c r="D13" s="12"/>
      <c r="E13" s="12"/>
      <c r="F13" s="12"/>
      <c r="G13" s="12"/>
      <c r="H13" s="12"/>
      <c r="I13" s="12"/>
      <c r="J13" s="12"/>
      <c r="K13" s="12"/>
      <c r="L13" s="12"/>
      <c r="M13" s="12"/>
      <c r="N13" s="12"/>
      <c r="O13" s="11"/>
    </row>
    <row r="14" spans="1:18" ht="15.75" customHeight="1" thickBot="1" x14ac:dyDescent="0.3">
      <c r="A14" s="13" t="s">
        <v>6</v>
      </c>
      <c r="B14" s="14"/>
      <c r="C14" s="14"/>
      <c r="D14" s="14"/>
      <c r="E14" s="14"/>
      <c r="F14" s="14"/>
      <c r="G14" s="14"/>
      <c r="H14" s="14"/>
      <c r="I14" s="14"/>
      <c r="J14" s="14"/>
      <c r="K14" s="14"/>
      <c r="L14" s="14"/>
      <c r="M14" s="14"/>
      <c r="N14" s="14"/>
      <c r="O14" s="15"/>
    </row>
    <row r="15" spans="1:18" ht="16.5" thickBot="1" x14ac:dyDescent="0.3">
      <c r="A15" s="16" t="s">
        <v>7</v>
      </c>
      <c r="B15" s="17" t="s">
        <v>8</v>
      </c>
      <c r="C15" s="18"/>
      <c r="D15" s="19" t="s">
        <v>9</v>
      </c>
      <c r="E15" s="19" t="s">
        <v>10</v>
      </c>
      <c r="F15" s="19" t="s">
        <v>11</v>
      </c>
      <c r="G15" s="19" t="s">
        <v>12</v>
      </c>
      <c r="H15" s="17" t="s">
        <v>13</v>
      </c>
      <c r="I15" s="18"/>
      <c r="J15" s="19" t="s">
        <v>14</v>
      </c>
      <c r="K15" s="20"/>
      <c r="L15" s="20"/>
      <c r="M15" s="19" t="s">
        <v>15</v>
      </c>
      <c r="N15" s="19" t="s">
        <v>16</v>
      </c>
      <c r="O15" s="21" t="s">
        <v>17</v>
      </c>
    </row>
    <row r="16" spans="1:18" ht="16.5" thickBot="1" x14ac:dyDescent="0.3">
      <c r="A16" s="22"/>
      <c r="B16" s="23"/>
      <c r="C16" s="24"/>
      <c r="D16" s="25"/>
      <c r="E16" s="25"/>
      <c r="F16" s="25"/>
      <c r="G16" s="26"/>
      <c r="H16" s="27" t="s">
        <v>18</v>
      </c>
      <c r="I16" s="19" t="s">
        <v>19</v>
      </c>
      <c r="J16" s="28"/>
      <c r="K16" s="29"/>
      <c r="L16" s="29"/>
      <c r="M16" s="28"/>
      <c r="N16" s="25"/>
      <c r="O16" s="30"/>
    </row>
    <row r="17" spans="1:19" ht="26.25" customHeight="1" thickBot="1" x14ac:dyDescent="0.3">
      <c r="A17" s="22"/>
      <c r="B17" s="31" t="s">
        <v>20</v>
      </c>
      <c r="C17" s="32" t="s">
        <v>21</v>
      </c>
      <c r="D17" s="33"/>
      <c r="E17" s="33"/>
      <c r="F17" s="33"/>
      <c r="G17" s="34"/>
      <c r="H17" s="35" t="s">
        <v>22</v>
      </c>
      <c r="I17" s="33"/>
      <c r="J17" s="36"/>
      <c r="K17" s="37" t="s">
        <v>23</v>
      </c>
      <c r="L17" s="37" t="s">
        <v>24</v>
      </c>
      <c r="M17" s="36"/>
      <c r="N17" s="33"/>
      <c r="O17" s="38"/>
    </row>
    <row r="18" spans="1:19" ht="126.75" thickBot="1" x14ac:dyDescent="0.3">
      <c r="A18" s="39">
        <v>1</v>
      </c>
      <c r="B18" s="40" t="s">
        <v>25</v>
      </c>
      <c r="C18" s="41" t="s">
        <v>26</v>
      </c>
      <c r="D18" s="42" t="s">
        <v>27</v>
      </c>
      <c r="E18" s="43" t="s">
        <v>28</v>
      </c>
      <c r="F18" s="43" t="s">
        <v>29</v>
      </c>
      <c r="G18" s="44">
        <v>16</v>
      </c>
      <c r="H18" s="44"/>
      <c r="I18" s="44"/>
      <c r="J18" s="45"/>
      <c r="K18" s="46">
        <v>4200</v>
      </c>
      <c r="L18" s="46">
        <v>8912.5</v>
      </c>
      <c r="M18" s="47"/>
      <c r="N18" s="47">
        <v>11200</v>
      </c>
      <c r="O18" s="48">
        <f>M18+N18</f>
        <v>11200</v>
      </c>
      <c r="P18" s="49"/>
    </row>
    <row r="19" spans="1:19" ht="16.5" hidden="1" thickBot="1" x14ac:dyDescent="0.3">
      <c r="A19" s="50"/>
      <c r="B19" s="40"/>
      <c r="C19" s="41"/>
      <c r="D19" s="40"/>
      <c r="E19" s="43"/>
      <c r="F19" s="43"/>
      <c r="G19" s="51"/>
      <c r="H19" s="51"/>
      <c r="I19" s="51"/>
      <c r="J19" s="52"/>
      <c r="K19" s="53"/>
      <c r="L19" s="53"/>
      <c r="M19" s="53"/>
      <c r="N19" s="53"/>
      <c r="O19" s="52">
        <f>SUM(M19:N19)</f>
        <v>0</v>
      </c>
      <c r="P19" s="49"/>
      <c r="R19" s="49"/>
    </row>
    <row r="20" spans="1:19" ht="16.5" hidden="1" thickBot="1" x14ac:dyDescent="0.3">
      <c r="A20" s="39"/>
      <c r="B20" s="42"/>
      <c r="C20" s="54"/>
      <c r="D20" s="40"/>
      <c r="E20" s="43"/>
      <c r="F20" s="43"/>
      <c r="G20" s="44"/>
      <c r="H20" s="44"/>
      <c r="I20" s="44"/>
      <c r="J20" s="45"/>
      <c r="K20" s="53"/>
      <c r="L20" s="53"/>
      <c r="M20" s="53"/>
      <c r="N20" s="55"/>
      <c r="O20" s="45">
        <f>SUM(M20:N20)</f>
        <v>0</v>
      </c>
      <c r="P20" s="49"/>
    </row>
    <row r="21" spans="1:19" ht="16.5" hidden="1" thickBot="1" x14ac:dyDescent="0.3">
      <c r="A21" s="50"/>
      <c r="B21" s="42"/>
      <c r="C21" s="56"/>
      <c r="D21" s="40"/>
      <c r="E21" s="43"/>
      <c r="F21" s="43"/>
      <c r="G21" s="51"/>
      <c r="H21" s="51"/>
      <c r="I21" s="51"/>
      <c r="J21" s="57"/>
      <c r="K21" s="53"/>
      <c r="L21" s="53"/>
      <c r="M21" s="53"/>
      <c r="N21" s="53"/>
      <c r="O21" s="52">
        <f>SUM(M21:N21)</f>
        <v>0</v>
      </c>
      <c r="P21" s="49"/>
      <c r="Q21" s="2" t="s">
        <v>18</v>
      </c>
    </row>
    <row r="22" spans="1:19" ht="16.5" hidden="1" thickBot="1" x14ac:dyDescent="0.3">
      <c r="A22" s="50"/>
      <c r="B22" s="42"/>
      <c r="C22" s="58"/>
      <c r="D22" s="40"/>
      <c r="E22" s="43"/>
      <c r="F22" s="43"/>
      <c r="G22" s="51"/>
      <c r="H22" s="51"/>
      <c r="I22" s="51"/>
      <c r="J22" s="52"/>
      <c r="K22" s="53"/>
      <c r="L22" s="53"/>
      <c r="M22" s="53"/>
      <c r="N22" s="53"/>
      <c r="O22" s="52">
        <f>SUM(M22:N22)</f>
        <v>0</v>
      </c>
      <c r="P22" s="49"/>
      <c r="Q22" s="49"/>
      <c r="S22" s="49"/>
    </row>
    <row r="23" spans="1:19" ht="15.75" customHeight="1" thickBot="1" x14ac:dyDescent="0.3">
      <c r="A23" s="59">
        <f>SUM(A18:A22)</f>
        <v>1</v>
      </c>
      <c r="B23" s="60" t="s">
        <v>30</v>
      </c>
      <c r="C23" s="60"/>
      <c r="D23" s="60"/>
      <c r="E23" s="60"/>
      <c r="F23" s="60"/>
      <c r="G23" s="61">
        <f t="shared" ref="G23:N23" si="0">SUM(G18:G22)</f>
        <v>16</v>
      </c>
      <c r="H23" s="61">
        <f t="shared" si="0"/>
        <v>0</v>
      </c>
      <c r="I23" s="61">
        <f t="shared" si="0"/>
        <v>0</v>
      </c>
      <c r="J23" s="61">
        <f t="shared" si="0"/>
        <v>0</v>
      </c>
      <c r="K23" s="61">
        <f t="shared" si="0"/>
        <v>4200</v>
      </c>
      <c r="L23" s="61">
        <f t="shared" si="0"/>
        <v>8912.5</v>
      </c>
      <c r="M23" s="61">
        <f t="shared" si="0"/>
        <v>0</v>
      </c>
      <c r="N23" s="61">
        <f t="shared" si="0"/>
        <v>11200</v>
      </c>
      <c r="O23" s="61">
        <f>SUM(O18:O22)</f>
        <v>11200</v>
      </c>
      <c r="P23" s="62"/>
      <c r="Q23" s="62"/>
    </row>
    <row r="24" spans="1:19" ht="15.75" customHeight="1" thickBot="1" x14ac:dyDescent="0.3">
      <c r="A24" s="63" t="s">
        <v>31</v>
      </c>
      <c r="B24" s="64"/>
      <c r="C24" s="64"/>
      <c r="D24" s="64"/>
      <c r="E24" s="64"/>
      <c r="F24" s="64"/>
      <c r="G24" s="65"/>
      <c r="H24" s="66"/>
      <c r="I24" s="66"/>
      <c r="J24" s="67"/>
      <c r="K24" s="67"/>
      <c r="L24" s="67"/>
      <c r="M24" s="68">
        <v>0</v>
      </c>
      <c r="N24" s="68">
        <f>N23*-0.1</f>
        <v>-1120</v>
      </c>
      <c r="O24" s="68">
        <f>N24</f>
        <v>-1120</v>
      </c>
    </row>
    <row r="25" spans="1:19" ht="15.75" customHeight="1" thickBot="1" x14ac:dyDescent="0.3">
      <c r="A25" s="69" t="s">
        <v>32</v>
      </c>
      <c r="B25" s="70"/>
      <c r="C25" s="70"/>
      <c r="D25" s="70"/>
      <c r="E25" s="70"/>
      <c r="F25" s="70"/>
      <c r="G25" s="71"/>
      <c r="H25" s="72"/>
      <c r="I25" s="72"/>
      <c r="J25" s="73"/>
      <c r="K25" s="73"/>
      <c r="L25" s="73"/>
      <c r="M25" s="68">
        <f>+M23+M24</f>
        <v>0</v>
      </c>
      <c r="N25" s="68">
        <f>+N23+N24</f>
        <v>10080</v>
      </c>
      <c r="O25" s="68">
        <f>+O23+O24</f>
        <v>10080</v>
      </c>
    </row>
    <row r="26" spans="1:19" ht="16.5" thickBot="1" x14ac:dyDescent="0.3">
      <c r="A26" s="74"/>
      <c r="B26" s="74"/>
      <c r="C26" s="74"/>
      <c r="D26" s="74"/>
      <c r="E26" s="74"/>
      <c r="F26" s="74"/>
      <c r="G26" s="74"/>
      <c r="H26" s="75"/>
      <c r="I26" s="75"/>
      <c r="J26" s="76"/>
      <c r="K26" s="76"/>
      <c r="L26" s="76"/>
      <c r="M26" s="76"/>
      <c r="N26" s="76"/>
      <c r="O26" s="77"/>
    </row>
    <row r="27" spans="1:19" ht="16.5" customHeight="1" thickBot="1" x14ac:dyDescent="0.3">
      <c r="A27" s="78" t="s">
        <v>33</v>
      </c>
      <c r="B27" s="79"/>
      <c r="C27" s="79"/>
      <c r="D27" s="79"/>
      <c r="E27" s="79"/>
      <c r="F27" s="79"/>
      <c r="G27" s="79"/>
      <c r="H27" s="79"/>
      <c r="I27" s="79"/>
      <c r="J27" s="79"/>
      <c r="K27" s="79"/>
      <c r="L27" s="79"/>
      <c r="M27" s="79"/>
      <c r="N27" s="80"/>
      <c r="O27" s="81"/>
    </row>
    <row r="28" spans="1:19" ht="23.25" customHeight="1" thickBot="1" x14ac:dyDescent="0.3">
      <c r="A28" s="16" t="s">
        <v>7</v>
      </c>
      <c r="B28" s="17" t="s">
        <v>8</v>
      </c>
      <c r="C28" s="18"/>
      <c r="D28" s="19" t="s">
        <v>9</v>
      </c>
      <c r="E28" s="19" t="s">
        <v>10</v>
      </c>
      <c r="F28" s="19" t="s">
        <v>11</v>
      </c>
      <c r="G28" s="19" t="s">
        <v>34</v>
      </c>
      <c r="H28" s="17" t="s">
        <v>13</v>
      </c>
      <c r="I28" s="18"/>
      <c r="J28" s="19" t="s">
        <v>14</v>
      </c>
      <c r="K28" s="20"/>
      <c r="L28" s="20"/>
      <c r="M28" s="19" t="s">
        <v>15</v>
      </c>
      <c r="N28" s="19" t="s">
        <v>16</v>
      </c>
      <c r="O28" s="21" t="s">
        <v>17</v>
      </c>
    </row>
    <row r="29" spans="1:19" ht="0.75" customHeight="1" thickBot="1" x14ac:dyDescent="0.3">
      <c r="A29" s="22"/>
      <c r="B29" s="23"/>
      <c r="C29" s="24"/>
      <c r="D29" s="25"/>
      <c r="E29" s="25"/>
      <c r="F29" s="25"/>
      <c r="G29" s="26"/>
      <c r="H29" s="19" t="s">
        <v>22</v>
      </c>
      <c r="I29" s="19" t="s">
        <v>19</v>
      </c>
      <c r="J29" s="28"/>
      <c r="K29" s="29"/>
      <c r="L29" s="29"/>
      <c r="M29" s="28"/>
      <c r="N29" s="25"/>
      <c r="O29" s="30"/>
    </row>
    <row r="30" spans="1:19" ht="28.5" customHeight="1" thickBot="1" x14ac:dyDescent="0.3">
      <c r="A30" s="22"/>
      <c r="B30" s="82" t="s">
        <v>20</v>
      </c>
      <c r="C30" s="32" t="s">
        <v>21</v>
      </c>
      <c r="D30" s="33"/>
      <c r="E30" s="33"/>
      <c r="F30" s="33"/>
      <c r="G30" s="34"/>
      <c r="H30" s="33"/>
      <c r="I30" s="33"/>
      <c r="J30" s="36"/>
      <c r="K30" s="37" t="s">
        <v>23</v>
      </c>
      <c r="L30" s="37" t="s">
        <v>24</v>
      </c>
      <c r="M30" s="36"/>
      <c r="N30" s="33"/>
      <c r="O30" s="38"/>
      <c r="S30" s="83"/>
    </row>
    <row r="31" spans="1:19" ht="78.75" x14ac:dyDescent="0.25">
      <c r="A31" s="84">
        <v>1</v>
      </c>
      <c r="B31" s="85"/>
      <c r="C31" s="86" t="s">
        <v>35</v>
      </c>
      <c r="D31" s="42" t="s">
        <v>36</v>
      </c>
      <c r="E31" s="42" t="s">
        <v>37</v>
      </c>
      <c r="F31" s="42" t="s">
        <v>38</v>
      </c>
      <c r="G31" s="87">
        <v>16</v>
      </c>
      <c r="H31" s="51"/>
      <c r="I31" s="51"/>
      <c r="J31" s="52"/>
      <c r="K31" s="88">
        <v>2867</v>
      </c>
      <c r="L31" s="89">
        <v>14662.5</v>
      </c>
      <c r="M31" s="89"/>
      <c r="N31" s="89"/>
      <c r="O31" s="90">
        <f>SUM(M31:N31)</f>
        <v>0</v>
      </c>
    </row>
    <row r="32" spans="1:19" ht="97.5" customHeight="1" x14ac:dyDescent="0.25">
      <c r="A32" s="84"/>
      <c r="B32" s="40"/>
      <c r="C32" s="86" t="s">
        <v>39</v>
      </c>
      <c r="D32" s="42" t="s">
        <v>36</v>
      </c>
      <c r="E32" s="43">
        <v>46094</v>
      </c>
      <c r="F32" s="42" t="s">
        <v>40</v>
      </c>
      <c r="G32" s="87">
        <v>8</v>
      </c>
      <c r="H32" s="51"/>
      <c r="I32" s="51"/>
      <c r="J32" s="52"/>
      <c r="K32" s="88">
        <v>1433</v>
      </c>
      <c r="L32" s="89">
        <v>12112.5</v>
      </c>
      <c r="M32" s="89"/>
      <c r="N32" s="89"/>
      <c r="O32" s="90">
        <f>SUM(M32:N32)</f>
        <v>0</v>
      </c>
    </row>
    <row r="33" spans="1:19" ht="162" customHeight="1" x14ac:dyDescent="0.25">
      <c r="A33" s="84">
        <v>1</v>
      </c>
      <c r="B33" s="40" t="s">
        <v>41</v>
      </c>
      <c r="C33" s="54" t="s">
        <v>42</v>
      </c>
      <c r="D33" s="42" t="s">
        <v>36</v>
      </c>
      <c r="E33" s="43" t="s">
        <v>43</v>
      </c>
      <c r="F33" s="42" t="s">
        <v>44</v>
      </c>
      <c r="G33" s="87">
        <v>16</v>
      </c>
      <c r="H33" s="51"/>
      <c r="I33" s="51"/>
      <c r="J33" s="52"/>
      <c r="K33" s="88">
        <v>2600</v>
      </c>
      <c r="L33" s="89">
        <v>23347.19</v>
      </c>
      <c r="M33" s="89">
        <f>1134.5+12018</f>
        <v>13152.5</v>
      </c>
      <c r="N33" s="89">
        <v>11200</v>
      </c>
      <c r="O33" s="90">
        <f>SUM(M33:N33)</f>
        <v>24352.5</v>
      </c>
    </row>
    <row r="34" spans="1:19" ht="164.25" customHeight="1" x14ac:dyDescent="0.25">
      <c r="A34" s="84"/>
      <c r="B34" s="42" t="s">
        <v>41</v>
      </c>
      <c r="C34" s="86" t="s">
        <v>45</v>
      </c>
      <c r="D34" s="42" t="s">
        <v>36</v>
      </c>
      <c r="E34" s="43" t="s">
        <v>46</v>
      </c>
      <c r="F34" s="42" t="s">
        <v>47</v>
      </c>
      <c r="G34" s="87">
        <v>16</v>
      </c>
      <c r="H34" s="51"/>
      <c r="I34" s="51"/>
      <c r="J34" s="52"/>
      <c r="K34" s="88">
        <v>2600</v>
      </c>
      <c r="L34" s="89">
        <v>19000</v>
      </c>
      <c r="M34" s="89"/>
      <c r="N34" s="89">
        <v>11200</v>
      </c>
      <c r="O34" s="90">
        <f>SUM(M34:N34)</f>
        <v>11200</v>
      </c>
    </row>
    <row r="35" spans="1:19" ht="132" customHeight="1" x14ac:dyDescent="0.25">
      <c r="A35" s="84">
        <v>1</v>
      </c>
      <c r="B35" s="85" t="s">
        <v>48</v>
      </c>
      <c r="C35" s="86" t="s">
        <v>49</v>
      </c>
      <c r="D35" s="42" t="s">
        <v>36</v>
      </c>
      <c r="E35" s="43">
        <v>46112</v>
      </c>
      <c r="F35" s="42" t="s">
        <v>50</v>
      </c>
      <c r="G35" s="51">
        <v>16</v>
      </c>
      <c r="H35" s="51"/>
      <c r="I35" s="51"/>
      <c r="J35" s="52"/>
      <c r="K35" s="91">
        <v>4000</v>
      </c>
      <c r="L35" s="92">
        <v>16275</v>
      </c>
      <c r="M35" s="89"/>
      <c r="N35" s="89">
        <v>10400</v>
      </c>
      <c r="O35" s="90">
        <f>SUM(M35:N35)</f>
        <v>10400</v>
      </c>
      <c r="P35" s="93"/>
      <c r="Q35" s="62"/>
    </row>
    <row r="36" spans="1:19" ht="15" customHeight="1" x14ac:dyDescent="0.25">
      <c r="A36" s="94">
        <f>SUM(A31:A35)</f>
        <v>3</v>
      </c>
      <c r="B36" s="95" t="s">
        <v>30</v>
      </c>
      <c r="C36" s="95"/>
      <c r="D36" s="95"/>
      <c r="E36" s="95"/>
      <c r="F36" s="95"/>
      <c r="G36" s="96">
        <f t="shared" ref="G36:M36" si="1">SUM(G31:G35)</f>
        <v>72</v>
      </c>
      <c r="H36" s="96">
        <f t="shared" si="1"/>
        <v>0</v>
      </c>
      <c r="I36" s="96">
        <f t="shared" si="1"/>
        <v>0</v>
      </c>
      <c r="J36" s="97">
        <f t="shared" si="1"/>
        <v>0</v>
      </c>
      <c r="K36" s="97">
        <f>SUM(K31:K35)</f>
        <v>13500</v>
      </c>
      <c r="L36" s="97">
        <f>SUM(L31:L35)</f>
        <v>85397.19</v>
      </c>
      <c r="M36" s="97">
        <f t="shared" si="1"/>
        <v>13152.5</v>
      </c>
      <c r="N36" s="97">
        <f>SUM(N31:N35)</f>
        <v>32800</v>
      </c>
      <c r="O36" s="98">
        <f>SUM(O31:O35)</f>
        <v>45952.5</v>
      </c>
    </row>
    <row r="37" spans="1:19" ht="15" customHeight="1" x14ac:dyDescent="0.25">
      <c r="A37" s="99" t="s">
        <v>31</v>
      </c>
      <c r="B37" s="100"/>
      <c r="C37" s="100"/>
      <c r="D37" s="100"/>
      <c r="E37" s="100"/>
      <c r="F37" s="100"/>
      <c r="G37" s="101"/>
      <c r="H37" s="102"/>
      <c r="I37" s="102"/>
      <c r="J37" s="103"/>
      <c r="K37" s="104"/>
      <c r="L37" s="104"/>
      <c r="M37" s="104">
        <v>0</v>
      </c>
      <c r="N37" s="104">
        <f>0.1*-N36</f>
        <v>-3280</v>
      </c>
      <c r="O37" s="105">
        <f>SUM(N37:N37)</f>
        <v>-3280</v>
      </c>
    </row>
    <row r="38" spans="1:19" ht="15.75" customHeight="1" thickBot="1" x14ac:dyDescent="0.3">
      <c r="A38" s="106" t="s">
        <v>51</v>
      </c>
      <c r="B38" s="107"/>
      <c r="C38" s="107"/>
      <c r="D38" s="107"/>
      <c r="E38" s="107"/>
      <c r="F38" s="107"/>
      <c r="G38" s="108"/>
      <c r="H38" s="109"/>
      <c r="I38" s="109"/>
      <c r="J38" s="110"/>
      <c r="K38" s="111"/>
      <c r="L38" s="111"/>
      <c r="M38" s="111">
        <f>SUM(M36:M37)</f>
        <v>13152.5</v>
      </c>
      <c r="N38" s="112">
        <f>+N36+N37</f>
        <v>29520</v>
      </c>
      <c r="O38" s="112">
        <f>+O36+O37</f>
        <v>42672.5</v>
      </c>
      <c r="P38" s="2" t="s">
        <v>52</v>
      </c>
      <c r="Q38" s="62"/>
    </row>
    <row r="39" spans="1:19" ht="16.5" thickBot="1" x14ac:dyDescent="0.3">
      <c r="A39" s="74"/>
      <c r="B39" s="74"/>
      <c r="C39" s="74"/>
      <c r="D39" s="74"/>
      <c r="E39" s="74"/>
      <c r="F39" s="74"/>
      <c r="G39" s="74"/>
      <c r="H39" s="75"/>
      <c r="I39" s="75"/>
      <c r="J39" s="76"/>
      <c r="K39" s="76"/>
      <c r="L39" s="76"/>
      <c r="M39" s="76"/>
      <c r="N39" s="76"/>
      <c r="O39" s="77"/>
    </row>
    <row r="40" spans="1:19" ht="15.75" customHeight="1" thickBot="1" x14ac:dyDescent="0.3">
      <c r="A40" s="78" t="s">
        <v>53</v>
      </c>
      <c r="B40" s="79"/>
      <c r="C40" s="79"/>
      <c r="D40" s="79"/>
      <c r="E40" s="79"/>
      <c r="F40" s="79"/>
      <c r="G40" s="79"/>
      <c r="H40" s="79"/>
      <c r="I40" s="79"/>
      <c r="J40" s="79"/>
      <c r="K40" s="79"/>
      <c r="L40" s="79"/>
      <c r="M40" s="79"/>
      <c r="N40" s="113"/>
      <c r="O40" s="114"/>
    </row>
    <row r="41" spans="1:19" ht="23.25" customHeight="1" thickBot="1" x14ac:dyDescent="0.3">
      <c r="A41" s="16" t="s">
        <v>7</v>
      </c>
      <c r="B41" s="17" t="s">
        <v>8</v>
      </c>
      <c r="C41" s="18"/>
      <c r="D41" s="19" t="s">
        <v>9</v>
      </c>
      <c r="E41" s="19" t="s">
        <v>10</v>
      </c>
      <c r="F41" s="19" t="s">
        <v>11</v>
      </c>
      <c r="G41" s="19" t="s">
        <v>34</v>
      </c>
      <c r="H41" s="17" t="s">
        <v>13</v>
      </c>
      <c r="I41" s="18"/>
      <c r="J41" s="19" t="s">
        <v>14</v>
      </c>
      <c r="K41" s="20"/>
      <c r="L41" s="20"/>
      <c r="M41" s="19" t="s">
        <v>15</v>
      </c>
      <c r="N41" s="19" t="s">
        <v>16</v>
      </c>
      <c r="O41" s="21" t="s">
        <v>17</v>
      </c>
    </row>
    <row r="42" spans="1:19" ht="2.25" customHeight="1" thickBot="1" x14ac:dyDescent="0.3">
      <c r="A42" s="22"/>
      <c r="B42" s="23"/>
      <c r="C42" s="24"/>
      <c r="D42" s="26"/>
      <c r="E42" s="26"/>
      <c r="F42" s="26"/>
      <c r="G42" s="26"/>
      <c r="H42" s="19" t="s">
        <v>22</v>
      </c>
      <c r="I42" s="19" t="s">
        <v>19</v>
      </c>
      <c r="J42" s="28"/>
      <c r="K42" s="29"/>
      <c r="L42" s="29"/>
      <c r="M42" s="28"/>
      <c r="N42" s="25"/>
      <c r="O42" s="30"/>
    </row>
    <row r="43" spans="1:19" ht="28.5" customHeight="1" thickBot="1" x14ac:dyDescent="0.3">
      <c r="A43" s="22"/>
      <c r="B43" s="115" t="s">
        <v>20</v>
      </c>
      <c r="C43" s="116" t="s">
        <v>21</v>
      </c>
      <c r="D43" s="26"/>
      <c r="E43" s="26"/>
      <c r="F43" s="26"/>
      <c r="G43" s="26"/>
      <c r="H43" s="33"/>
      <c r="I43" s="33"/>
      <c r="J43" s="36"/>
      <c r="K43" s="37" t="s">
        <v>23</v>
      </c>
      <c r="L43" s="117" t="s">
        <v>24</v>
      </c>
      <c r="M43" s="28"/>
      <c r="N43" s="25"/>
      <c r="O43" s="118"/>
    </row>
    <row r="44" spans="1:19" hidden="1" x14ac:dyDescent="0.25">
      <c r="A44" s="119">
        <v>0</v>
      </c>
      <c r="B44" s="40"/>
      <c r="C44" s="120"/>
      <c r="D44" s="42" t="s">
        <v>54</v>
      </c>
      <c r="E44" s="121">
        <v>45994</v>
      </c>
      <c r="F44" s="122"/>
      <c r="G44" s="51"/>
      <c r="H44" s="123"/>
      <c r="I44" s="123"/>
      <c r="J44" s="124"/>
      <c r="K44" s="125"/>
      <c r="L44" s="126"/>
      <c r="M44" s="126"/>
      <c r="N44" s="90"/>
      <c r="O44" s="126">
        <f>SUM(M44:N44)</f>
        <v>0</v>
      </c>
      <c r="P44" s="127"/>
      <c r="Q44" s="128"/>
      <c r="R44" s="128"/>
      <c r="S44" s="128"/>
    </row>
    <row r="45" spans="1:19" ht="174" thickBot="1" x14ac:dyDescent="0.3">
      <c r="A45" s="129">
        <v>1</v>
      </c>
      <c r="B45" s="40"/>
      <c r="C45" s="41" t="s">
        <v>55</v>
      </c>
      <c r="D45" s="40" t="s">
        <v>54</v>
      </c>
      <c r="E45" s="130">
        <v>46101</v>
      </c>
      <c r="F45" s="40" t="s">
        <v>56</v>
      </c>
      <c r="G45" s="51">
        <v>8</v>
      </c>
      <c r="H45" s="51"/>
      <c r="I45" s="51"/>
      <c r="J45" s="52"/>
      <c r="K45" s="126">
        <v>2500</v>
      </c>
      <c r="L45" s="126">
        <v>3162.5</v>
      </c>
      <c r="M45" s="126">
        <f>12869.28+4372.55+26675.56</f>
        <v>43917.39</v>
      </c>
      <c r="N45" s="90">
        <v>9600</v>
      </c>
      <c r="O45" s="126">
        <f>SUM(M45:N45)</f>
        <v>53517.39</v>
      </c>
      <c r="P45" s="131"/>
    </row>
    <row r="46" spans="1:19" ht="16.5" thickBot="1" x14ac:dyDescent="0.3">
      <c r="A46" s="132">
        <f>SUM(A43:A45)</f>
        <v>1</v>
      </c>
      <c r="B46" s="133" t="s">
        <v>30</v>
      </c>
      <c r="C46" s="134"/>
      <c r="D46" s="134"/>
      <c r="E46" s="134"/>
      <c r="F46" s="135"/>
      <c r="G46" s="136">
        <f>SUM(G43:G45)</f>
        <v>8</v>
      </c>
      <c r="H46" s="137">
        <f>SUM(H44:H45)</f>
        <v>0</v>
      </c>
      <c r="I46" s="138">
        <f>SUM(I44:I45)</f>
        <v>0</v>
      </c>
      <c r="J46" s="138">
        <f>SUM(J44:J45)</f>
        <v>0</v>
      </c>
      <c r="K46" s="138">
        <f>SUM(K43:K45)</f>
        <v>2500</v>
      </c>
      <c r="L46" s="138">
        <f>SUM(L43:L45)</f>
        <v>3162.5</v>
      </c>
      <c r="M46" s="138">
        <f>SUM(M43:M45)</f>
        <v>43917.39</v>
      </c>
      <c r="N46" s="139">
        <f>SUM(N43:N45)</f>
        <v>9600</v>
      </c>
      <c r="O46" s="140">
        <f>SUM(O43:O45)</f>
        <v>53517.39</v>
      </c>
      <c r="P46" s="141"/>
    </row>
    <row r="47" spans="1:19" ht="16.5" thickBot="1" x14ac:dyDescent="0.3">
      <c r="A47" s="142" t="s">
        <v>31</v>
      </c>
      <c r="B47" s="143"/>
      <c r="C47" s="143"/>
      <c r="D47" s="143"/>
      <c r="E47" s="143"/>
      <c r="F47" s="143"/>
      <c r="G47" s="144"/>
      <c r="H47" s="145"/>
      <c r="I47" s="146"/>
      <c r="J47" s="147"/>
      <c r="K47" s="148"/>
      <c r="L47" s="148"/>
      <c r="M47" s="149">
        <v>0</v>
      </c>
      <c r="N47" s="150">
        <f>-0.1*N46</f>
        <v>-960</v>
      </c>
      <c r="O47" s="151">
        <f>SUM(N47:N47)</f>
        <v>-960</v>
      </c>
      <c r="P47" s="141"/>
    </row>
    <row r="48" spans="1:19" ht="16.5" thickBot="1" x14ac:dyDescent="0.3">
      <c r="A48" s="152" t="s">
        <v>51</v>
      </c>
      <c r="B48" s="153"/>
      <c r="C48" s="153"/>
      <c r="D48" s="153"/>
      <c r="E48" s="153"/>
      <c r="F48" s="153"/>
      <c r="G48" s="154"/>
      <c r="H48" s="155"/>
      <c r="I48" s="155"/>
      <c r="J48" s="156"/>
      <c r="K48" s="157"/>
      <c r="L48" s="157"/>
      <c r="M48" s="111">
        <f>SUM(M46:M47)</f>
        <v>43917.39</v>
      </c>
      <c r="N48" s="158">
        <f>+N46+N47</f>
        <v>8640</v>
      </c>
      <c r="O48" s="112">
        <f>+O46+O47</f>
        <v>52557.39</v>
      </c>
      <c r="P48" s="141"/>
    </row>
    <row r="49" spans="1:18" ht="34.5" customHeight="1" thickBot="1" x14ac:dyDescent="0.3">
      <c r="A49" s="159"/>
      <c r="B49" s="159"/>
      <c r="C49" s="159"/>
      <c r="D49" s="159"/>
      <c r="E49" s="159"/>
      <c r="F49" s="159"/>
      <c r="G49" s="159"/>
      <c r="H49" s="75"/>
      <c r="I49" s="75"/>
      <c r="J49" s="76"/>
      <c r="K49" s="160"/>
      <c r="L49" s="160"/>
      <c r="M49" s="161"/>
      <c r="N49" s="162"/>
      <c r="O49" s="162"/>
    </row>
    <row r="50" spans="1:18" ht="34.5" hidden="1" customHeight="1" x14ac:dyDescent="0.25">
      <c r="A50" s="159"/>
      <c r="B50" s="159"/>
      <c r="C50" s="159"/>
      <c r="D50" s="159"/>
      <c r="E50" s="159"/>
      <c r="F50" s="159"/>
      <c r="G50" s="159"/>
      <c r="H50" s="75"/>
      <c r="I50" s="75"/>
      <c r="J50" s="76"/>
      <c r="K50" s="160"/>
      <c r="L50" s="160"/>
      <c r="M50" s="161"/>
      <c r="N50" s="162"/>
      <c r="O50" s="162"/>
    </row>
    <row r="51" spans="1:18" ht="34.5" hidden="1" customHeight="1" x14ac:dyDescent="0.25">
      <c r="A51" s="159"/>
      <c r="B51" s="159"/>
      <c r="C51" s="159"/>
      <c r="D51" s="159"/>
      <c r="E51" s="159"/>
      <c r="F51" s="159"/>
      <c r="G51" s="159"/>
      <c r="H51" s="75"/>
      <c r="I51" s="75"/>
      <c r="J51" s="76"/>
      <c r="K51" s="76"/>
      <c r="L51" s="76"/>
      <c r="M51" s="163"/>
      <c r="N51" s="163"/>
      <c r="O51" s="163"/>
    </row>
    <row r="52" spans="1:18" ht="34.5" hidden="1" customHeight="1" x14ac:dyDescent="0.25">
      <c r="A52" s="159"/>
      <c r="B52" s="159"/>
      <c r="C52" s="159"/>
      <c r="D52" s="159"/>
      <c r="E52" s="159"/>
      <c r="F52" s="159"/>
      <c r="G52" s="159"/>
      <c r="H52" s="164"/>
      <c r="I52" s="164"/>
      <c r="J52" s="163"/>
      <c r="K52" s="163"/>
      <c r="L52" s="163"/>
      <c r="M52" s="163"/>
      <c r="N52" s="163"/>
      <c r="O52" s="165"/>
    </row>
    <row r="53" spans="1:18" ht="15.75" customHeight="1" thickBot="1" x14ac:dyDescent="0.3">
      <c r="A53" s="13" t="s">
        <v>57</v>
      </c>
      <c r="B53" s="14"/>
      <c r="C53" s="14"/>
      <c r="D53" s="14"/>
      <c r="E53" s="14"/>
      <c r="F53" s="166"/>
      <c r="G53" s="14"/>
      <c r="H53" s="14"/>
      <c r="I53" s="14"/>
      <c r="J53" s="14"/>
      <c r="K53" s="14"/>
      <c r="L53" s="14"/>
      <c r="M53" s="14"/>
      <c r="N53" s="14"/>
      <c r="O53" s="15"/>
    </row>
    <row r="54" spans="1:18" ht="24.75" customHeight="1" thickBot="1" x14ac:dyDescent="0.3">
      <c r="A54" s="16" t="s">
        <v>7</v>
      </c>
      <c r="B54" s="17" t="s">
        <v>8</v>
      </c>
      <c r="C54" s="18"/>
      <c r="D54" s="19" t="s">
        <v>9</v>
      </c>
      <c r="E54" s="17" t="s">
        <v>10</v>
      </c>
      <c r="F54" s="167" t="s">
        <v>11</v>
      </c>
      <c r="G54" s="18" t="s">
        <v>58</v>
      </c>
      <c r="H54" s="17" t="s">
        <v>13</v>
      </c>
      <c r="I54" s="18"/>
      <c r="J54" s="19" t="s">
        <v>14</v>
      </c>
      <c r="K54" s="20"/>
      <c r="L54" s="20"/>
      <c r="M54" s="19" t="s">
        <v>15</v>
      </c>
      <c r="N54" s="19" t="s">
        <v>16</v>
      </c>
      <c r="O54" s="21" t="s">
        <v>59</v>
      </c>
    </row>
    <row r="55" spans="1:18" ht="16.5" thickBot="1" x14ac:dyDescent="0.3">
      <c r="A55" s="22"/>
      <c r="B55" s="23"/>
      <c r="C55" s="24"/>
      <c r="D55" s="25"/>
      <c r="E55" s="168"/>
      <c r="F55" s="167"/>
      <c r="G55" s="169"/>
      <c r="H55" s="19" t="s">
        <v>22</v>
      </c>
      <c r="I55" s="19" t="s">
        <v>19</v>
      </c>
      <c r="J55" s="28"/>
      <c r="K55" s="29"/>
      <c r="L55" s="29"/>
      <c r="M55" s="28"/>
      <c r="N55" s="25"/>
      <c r="O55" s="30"/>
    </row>
    <row r="56" spans="1:18" ht="27.75" customHeight="1" x14ac:dyDescent="0.25">
      <c r="A56" s="170"/>
      <c r="B56" s="171" t="s">
        <v>20</v>
      </c>
      <c r="C56" s="172" t="s">
        <v>21</v>
      </c>
      <c r="D56" s="173"/>
      <c r="E56" s="174"/>
      <c r="F56" s="167"/>
      <c r="G56" s="175"/>
      <c r="H56" s="173"/>
      <c r="I56" s="173"/>
      <c r="J56" s="176"/>
      <c r="K56" s="177" t="s">
        <v>23</v>
      </c>
      <c r="L56" s="177" t="s">
        <v>24</v>
      </c>
      <c r="M56" s="176"/>
      <c r="N56" s="173"/>
      <c r="O56" s="30"/>
    </row>
    <row r="57" spans="1:18" ht="177" customHeight="1" x14ac:dyDescent="0.25">
      <c r="A57" s="84">
        <v>1</v>
      </c>
      <c r="B57" s="85" t="s">
        <v>41</v>
      </c>
      <c r="C57" s="178" t="s">
        <v>60</v>
      </c>
      <c r="D57" s="85" t="s">
        <v>61</v>
      </c>
      <c r="E57" s="179">
        <v>45722</v>
      </c>
      <c r="F57" s="180" t="s">
        <v>62</v>
      </c>
      <c r="G57" s="85">
        <v>8</v>
      </c>
      <c r="H57" s="181"/>
      <c r="I57" s="85"/>
      <c r="J57" s="85"/>
      <c r="K57" s="182">
        <v>4100</v>
      </c>
      <c r="L57" s="182">
        <v>5572.88</v>
      </c>
      <c r="M57" s="182">
        <v>4024.03</v>
      </c>
      <c r="N57" s="182">
        <v>12600</v>
      </c>
      <c r="O57" s="183">
        <f>SUM(M57:N57)</f>
        <v>16624.03</v>
      </c>
    </row>
    <row r="58" spans="1:18" ht="276.75" customHeight="1" thickBot="1" x14ac:dyDescent="0.3">
      <c r="A58" s="184">
        <v>1</v>
      </c>
      <c r="B58" s="40" t="s">
        <v>41</v>
      </c>
      <c r="C58" s="185" t="s">
        <v>63</v>
      </c>
      <c r="D58" s="85" t="s">
        <v>61</v>
      </c>
      <c r="E58" s="186">
        <v>46108</v>
      </c>
      <c r="F58" s="180" t="s">
        <v>62</v>
      </c>
      <c r="G58" s="187">
        <v>8</v>
      </c>
      <c r="H58" s="187"/>
      <c r="I58" s="187"/>
      <c r="J58" s="55"/>
      <c r="K58" s="188">
        <v>4300</v>
      </c>
      <c r="L58" s="188">
        <v>3320.63</v>
      </c>
      <c r="M58" s="188"/>
      <c r="N58" s="188">
        <v>11200</v>
      </c>
      <c r="O58" s="183">
        <f>SUM(M58:N58)</f>
        <v>11200</v>
      </c>
      <c r="P58" s="49"/>
    </row>
    <row r="59" spans="1:18" ht="62.25" hidden="1" customHeight="1" x14ac:dyDescent="0.25">
      <c r="A59" s="189"/>
      <c r="B59" s="40"/>
      <c r="C59" s="190" t="s">
        <v>64</v>
      </c>
      <c r="D59" s="85" t="s">
        <v>61</v>
      </c>
      <c r="E59" s="191"/>
      <c r="F59" s="40"/>
      <c r="G59" s="51"/>
      <c r="H59" s="51"/>
      <c r="I59" s="51"/>
      <c r="J59" s="52"/>
      <c r="K59" s="47"/>
      <c r="L59" s="47"/>
      <c r="M59" s="47"/>
      <c r="N59" s="47"/>
      <c r="O59" s="183">
        <f>SUM(M59:N59)</f>
        <v>0</v>
      </c>
      <c r="P59" s="49"/>
    </row>
    <row r="60" spans="1:18" ht="16.5" hidden="1" thickBot="1" x14ac:dyDescent="0.3">
      <c r="A60" s="189">
        <v>0</v>
      </c>
      <c r="B60" s="42"/>
      <c r="C60" s="192"/>
      <c r="D60" s="42"/>
      <c r="E60" s="43"/>
      <c r="F60" s="42"/>
      <c r="G60" s="193"/>
      <c r="H60" s="193"/>
      <c r="I60" s="193"/>
      <c r="J60" s="52"/>
      <c r="K60" s="126"/>
      <c r="L60" s="126"/>
      <c r="M60" s="126"/>
      <c r="N60" s="126"/>
      <c r="O60" s="194">
        <f>SUM(M60:N60)</f>
        <v>0</v>
      </c>
      <c r="P60" s="49"/>
    </row>
    <row r="61" spans="1:18" ht="16.5" hidden="1" thickBot="1" x14ac:dyDescent="0.3">
      <c r="A61" s="189"/>
      <c r="B61" s="42"/>
      <c r="C61" s="42"/>
      <c r="D61" s="42"/>
      <c r="E61" s="42"/>
      <c r="F61" s="42"/>
      <c r="G61" s="193"/>
      <c r="H61" s="193"/>
      <c r="I61" s="193"/>
      <c r="J61" s="52"/>
      <c r="K61" s="52"/>
      <c r="L61" s="52"/>
      <c r="M61" s="52"/>
      <c r="N61" s="52"/>
      <c r="O61" s="195">
        <f t="shared" ref="O61:O63" si="2">SUM(M61:N61)</f>
        <v>0</v>
      </c>
      <c r="P61" s="49"/>
      <c r="R61" s="49"/>
    </row>
    <row r="62" spans="1:18" ht="16.5" hidden="1" thickBot="1" x14ac:dyDescent="0.3">
      <c r="A62" s="189"/>
      <c r="B62" s="42"/>
      <c r="C62" s="42"/>
      <c r="D62" s="42"/>
      <c r="E62" s="43"/>
      <c r="F62" s="42"/>
      <c r="G62" s="193"/>
      <c r="H62" s="193"/>
      <c r="I62" s="193"/>
      <c r="J62" s="53"/>
      <c r="K62" s="53"/>
      <c r="L62" s="53"/>
      <c r="M62" s="53"/>
      <c r="N62" s="53"/>
      <c r="O62" s="196">
        <f t="shared" si="2"/>
        <v>0</v>
      </c>
      <c r="P62" s="49"/>
    </row>
    <row r="63" spans="1:18" ht="16.5" hidden="1" thickBot="1" x14ac:dyDescent="0.3">
      <c r="A63" s="189"/>
      <c r="B63" s="197"/>
      <c r="C63" s="197"/>
      <c r="D63" s="197"/>
      <c r="E63" s="198"/>
      <c r="F63" s="197"/>
      <c r="G63" s="199"/>
      <c r="H63" s="199"/>
      <c r="I63" s="199"/>
      <c r="J63" s="200"/>
      <c r="K63" s="200"/>
      <c r="L63" s="200"/>
      <c r="M63" s="200"/>
      <c r="N63" s="200"/>
      <c r="O63" s="201">
        <f t="shared" si="2"/>
        <v>0</v>
      </c>
      <c r="P63" s="49"/>
    </row>
    <row r="64" spans="1:18" ht="18.75" customHeight="1" thickBot="1" x14ac:dyDescent="0.3">
      <c r="A64" s="59">
        <f>SUM(A57:A63)</f>
        <v>2</v>
      </c>
      <c r="B64" s="60" t="s">
        <v>30</v>
      </c>
      <c r="C64" s="60"/>
      <c r="D64" s="60"/>
      <c r="E64" s="60"/>
      <c r="F64" s="60"/>
      <c r="G64" s="202">
        <f>SUM(G57:G63)</f>
        <v>16</v>
      </c>
      <c r="H64" s="202">
        <f t="shared" ref="H64:J64" si="3">SUM(H58:H63)</f>
        <v>0</v>
      </c>
      <c r="I64" s="202">
        <f t="shared" si="3"/>
        <v>0</v>
      </c>
      <c r="J64" s="202">
        <f t="shared" si="3"/>
        <v>0</v>
      </c>
      <c r="K64" s="202">
        <f>SUM(K57:K63)</f>
        <v>8400</v>
      </c>
      <c r="L64" s="202">
        <f>SUM(L57:L63)</f>
        <v>8893.51</v>
      </c>
      <c r="M64" s="202">
        <f>SUM(M57:M63)</f>
        <v>4024.03</v>
      </c>
      <c r="N64" s="202">
        <f>SUM(N57:N63)</f>
        <v>23800</v>
      </c>
      <c r="O64" s="202">
        <f>SUM(O57:O63)</f>
        <v>27824.03</v>
      </c>
      <c r="P64" s="49"/>
    </row>
    <row r="65" spans="1:21" ht="15" customHeight="1" thickBot="1" x14ac:dyDescent="0.3">
      <c r="A65" s="63" t="s">
        <v>31</v>
      </c>
      <c r="B65" s="64"/>
      <c r="C65" s="64"/>
      <c r="D65" s="64"/>
      <c r="E65" s="64"/>
      <c r="F65" s="64"/>
      <c r="G65" s="65"/>
      <c r="H65" s="203"/>
      <c r="I65" s="203"/>
      <c r="J65" s="204"/>
      <c r="K65" s="204"/>
      <c r="L65" s="204"/>
      <c r="M65" s="205">
        <v>0</v>
      </c>
      <c r="N65" s="205">
        <f>N64*-0.1</f>
        <v>-2380</v>
      </c>
      <c r="O65" s="205">
        <f>N65</f>
        <v>-2380</v>
      </c>
      <c r="P65" s="49"/>
    </row>
    <row r="66" spans="1:21" ht="17.25" customHeight="1" thickBot="1" x14ac:dyDescent="0.3">
      <c r="A66" s="69" t="s">
        <v>32</v>
      </c>
      <c r="B66" s="70"/>
      <c r="C66" s="70"/>
      <c r="D66" s="70"/>
      <c r="E66" s="70"/>
      <c r="F66" s="70"/>
      <c r="G66" s="71"/>
      <c r="H66" s="206"/>
      <c r="I66" s="206"/>
      <c r="J66" s="207"/>
      <c r="K66" s="207"/>
      <c r="L66" s="207"/>
      <c r="M66" s="205">
        <f>SUM(M64:M65)</f>
        <v>4024.03</v>
      </c>
      <c r="N66" s="205">
        <f>N64 +(N65)</f>
        <v>21420</v>
      </c>
      <c r="O66" s="205">
        <f>O65+O64</f>
        <v>25444.03</v>
      </c>
    </row>
    <row r="67" spans="1:21" ht="17.25" customHeight="1" x14ac:dyDescent="0.25">
      <c r="A67" s="208"/>
      <c r="B67" s="208"/>
      <c r="C67" s="208"/>
      <c r="D67" s="208"/>
      <c r="E67" s="208"/>
      <c r="F67" s="208"/>
      <c r="G67" s="208"/>
      <c r="H67" s="209"/>
      <c r="I67" s="209"/>
      <c r="J67" s="210"/>
      <c r="K67" s="210"/>
      <c r="L67" s="210"/>
      <c r="M67" s="211"/>
      <c r="N67" s="211"/>
      <c r="O67" s="211"/>
      <c r="P67" s="212"/>
      <c r="Q67" s="212"/>
      <c r="R67" s="212"/>
      <c r="S67" s="212"/>
      <c r="T67" s="212"/>
      <c r="U67" s="212"/>
    </row>
    <row r="68" spans="1:21" ht="17.25" customHeight="1" thickBot="1" x14ac:dyDescent="0.3">
      <c r="A68" s="213"/>
      <c r="B68" s="213"/>
      <c r="C68" s="213"/>
      <c r="D68" s="213"/>
      <c r="E68" s="213"/>
      <c r="F68" s="213"/>
      <c r="G68" s="213"/>
      <c r="H68" s="209"/>
      <c r="I68" s="214"/>
      <c r="J68" s="214"/>
      <c r="K68" s="214"/>
      <c r="L68" s="214"/>
      <c r="M68" s="214"/>
      <c r="N68" s="214"/>
      <c r="O68" s="211"/>
      <c r="P68" s="215"/>
      <c r="Q68" s="215"/>
      <c r="R68" s="215"/>
      <c r="S68" s="215"/>
      <c r="T68" s="215"/>
      <c r="U68" s="215"/>
    </row>
    <row r="69" spans="1:21" ht="17.25" customHeight="1" thickBot="1" x14ac:dyDescent="0.3">
      <c r="A69" s="69" t="s">
        <v>65</v>
      </c>
      <c r="B69" s="70"/>
      <c r="C69" s="70"/>
      <c r="D69" s="70"/>
      <c r="E69" s="70"/>
      <c r="F69" s="70"/>
      <c r="G69" s="71"/>
      <c r="H69" s="209"/>
      <c r="I69" s="216" t="s">
        <v>66</v>
      </c>
      <c r="J69" s="217"/>
      <c r="K69" s="217"/>
      <c r="L69" s="217"/>
      <c r="M69" s="217"/>
      <c r="N69" s="218"/>
      <c r="O69" s="211"/>
      <c r="P69" s="219" t="s">
        <v>67</v>
      </c>
      <c r="Q69" s="220"/>
      <c r="R69" s="220"/>
      <c r="S69" s="220"/>
      <c r="T69" s="220"/>
      <c r="U69" s="221"/>
    </row>
    <row r="70" spans="1:21" ht="48" customHeight="1" thickBot="1" x14ac:dyDescent="0.3">
      <c r="A70" s="222" t="s">
        <v>68</v>
      </c>
      <c r="B70" s="223"/>
      <c r="C70" s="224"/>
      <c r="D70" s="16" t="s">
        <v>69</v>
      </c>
      <c r="E70" s="16"/>
      <c r="F70" s="16" t="s">
        <v>70</v>
      </c>
      <c r="G70" s="16"/>
      <c r="H70" s="209"/>
      <c r="I70" s="225" t="s">
        <v>71</v>
      </c>
      <c r="J70" s="226" t="s">
        <v>72</v>
      </c>
      <c r="K70" s="227" t="s">
        <v>73</v>
      </c>
      <c r="L70" s="227" t="s">
        <v>74</v>
      </c>
      <c r="M70" s="228" t="s">
        <v>75</v>
      </c>
      <c r="N70" s="229" t="s">
        <v>51</v>
      </c>
      <c r="O70" s="211"/>
      <c r="P70" s="230" t="s">
        <v>71</v>
      </c>
      <c r="Q70" s="231" t="s">
        <v>72</v>
      </c>
      <c r="R70" s="232" t="s">
        <v>73</v>
      </c>
      <c r="S70" s="232" t="s">
        <v>74</v>
      </c>
      <c r="T70" s="233" t="s">
        <v>75</v>
      </c>
      <c r="U70" s="234" t="s">
        <v>51</v>
      </c>
    </row>
    <row r="71" spans="1:21" ht="27.75" customHeight="1" thickBot="1" x14ac:dyDescent="0.3">
      <c r="A71" s="13" t="s">
        <v>76</v>
      </c>
      <c r="B71" s="14"/>
      <c r="C71" s="15"/>
      <c r="D71" s="235">
        <v>120470</v>
      </c>
      <c r="E71" s="236"/>
      <c r="F71" s="235">
        <f>F79</f>
        <v>130753.91999999998</v>
      </c>
      <c r="G71" s="236"/>
      <c r="H71" s="209"/>
      <c r="I71" s="237" t="s">
        <v>24</v>
      </c>
      <c r="J71" s="238">
        <f>L23</f>
        <v>8912.5</v>
      </c>
      <c r="K71" s="238">
        <f>L46</f>
        <v>3162.5</v>
      </c>
      <c r="L71" s="238">
        <f>L36</f>
        <v>85397.19</v>
      </c>
      <c r="M71" s="239">
        <f>L64</f>
        <v>8893.51</v>
      </c>
      <c r="N71" s="240">
        <f>SUM(J71:M71)</f>
        <v>106365.7</v>
      </c>
      <c r="O71" s="241"/>
      <c r="P71" s="242" t="s">
        <v>24</v>
      </c>
      <c r="Q71" s="238">
        <v>12650</v>
      </c>
      <c r="R71" s="238">
        <v>3163</v>
      </c>
      <c r="S71" s="238">
        <v>75600</v>
      </c>
      <c r="T71" s="239">
        <v>21758</v>
      </c>
      <c r="U71" s="240">
        <v>113171</v>
      </c>
    </row>
    <row r="72" spans="1:21" ht="20.100000000000001" customHeight="1" thickBot="1" x14ac:dyDescent="0.3">
      <c r="A72" s="13" t="s">
        <v>77</v>
      </c>
      <c r="B72" s="14"/>
      <c r="C72" s="15"/>
      <c r="D72" s="235">
        <v>0</v>
      </c>
      <c r="E72" s="236"/>
      <c r="F72" s="69">
        <v>0</v>
      </c>
      <c r="G72" s="71"/>
      <c r="H72" s="243"/>
      <c r="I72" s="244" t="s">
        <v>78</v>
      </c>
      <c r="J72" s="245">
        <f>K23</f>
        <v>4200</v>
      </c>
      <c r="K72" s="238">
        <f>K46</f>
        <v>2500</v>
      </c>
      <c r="L72" s="245">
        <f>K36</f>
        <v>13500</v>
      </c>
      <c r="M72" s="246">
        <f>K64</f>
        <v>8400</v>
      </c>
      <c r="N72" s="247">
        <f t="shared" ref="N72:N74" si="4">SUM(J72:M72)</f>
        <v>28600</v>
      </c>
      <c r="O72" s="241"/>
      <c r="P72" s="248" t="s">
        <v>78</v>
      </c>
      <c r="Q72" s="249">
        <v>4200</v>
      </c>
      <c r="R72" s="238">
        <v>2900</v>
      </c>
      <c r="S72" s="249">
        <v>17800</v>
      </c>
      <c r="T72" s="250">
        <v>8500</v>
      </c>
      <c r="U72" s="247">
        <v>33400</v>
      </c>
    </row>
    <row r="73" spans="1:21" ht="31.5" customHeight="1" thickBot="1" x14ac:dyDescent="0.3">
      <c r="A73" s="13" t="s">
        <v>79</v>
      </c>
      <c r="B73" s="14"/>
      <c r="C73" s="15"/>
      <c r="D73" s="216">
        <v>8</v>
      </c>
      <c r="E73" s="218"/>
      <c r="F73" s="60">
        <f>(A64+A46+A36+A23)</f>
        <v>7</v>
      </c>
      <c r="G73" s="60"/>
      <c r="H73" s="243"/>
      <c r="I73" s="251" t="s">
        <v>80</v>
      </c>
      <c r="J73" s="252">
        <f>O25</f>
        <v>10080</v>
      </c>
      <c r="K73" s="252">
        <f>O48</f>
        <v>52557.39</v>
      </c>
      <c r="L73" s="252">
        <f>O38</f>
        <v>42672.5</v>
      </c>
      <c r="M73" s="253">
        <f>O66</f>
        <v>25444.03</v>
      </c>
      <c r="N73" s="254">
        <f>SUM(J73:M73)</f>
        <v>130753.92</v>
      </c>
      <c r="O73" s="241"/>
      <c r="P73" s="255" t="s">
        <v>80</v>
      </c>
      <c r="Q73" s="256">
        <v>20160</v>
      </c>
      <c r="R73" s="256">
        <v>8640</v>
      </c>
      <c r="S73" s="256">
        <v>45090</v>
      </c>
      <c r="T73" s="257">
        <v>46580</v>
      </c>
      <c r="U73" s="247">
        <v>120470</v>
      </c>
    </row>
    <row r="74" spans="1:21" ht="20.100000000000001" customHeight="1" thickBot="1" x14ac:dyDescent="0.3">
      <c r="A74" s="13" t="s">
        <v>81</v>
      </c>
      <c r="B74" s="14"/>
      <c r="C74" s="15"/>
      <c r="D74" s="216">
        <v>20</v>
      </c>
      <c r="E74" s="218"/>
      <c r="F74" s="60">
        <f>(H23+I23)+(H36+I36)+(H46+I46)+(H64+I64)</f>
        <v>0</v>
      </c>
      <c r="G74" s="60"/>
      <c r="H74" s="164"/>
      <c r="I74" s="258" t="s">
        <v>51</v>
      </c>
      <c r="J74" s="259">
        <f>SUM(J71:J73)</f>
        <v>23192.5</v>
      </c>
      <c r="K74" s="259">
        <f>SUM(K71:K73)</f>
        <v>58219.89</v>
      </c>
      <c r="L74" s="259">
        <f>SUM(L71:L73)</f>
        <v>141569.69</v>
      </c>
      <c r="M74" s="260">
        <f>SUM(M71:M73)</f>
        <v>42737.54</v>
      </c>
      <c r="N74" s="261">
        <f t="shared" si="4"/>
        <v>265719.62</v>
      </c>
      <c r="O74" s="165"/>
      <c r="P74" s="262" t="s">
        <v>51</v>
      </c>
      <c r="Q74" s="263">
        <v>37010</v>
      </c>
      <c r="R74" s="263">
        <v>14703</v>
      </c>
      <c r="S74" s="263">
        <v>138490</v>
      </c>
      <c r="T74" s="264">
        <v>76838</v>
      </c>
      <c r="U74" s="265">
        <v>267041</v>
      </c>
    </row>
    <row r="75" spans="1:21" ht="20.100000000000001" customHeight="1" thickBot="1" x14ac:dyDescent="0.3">
      <c r="A75" s="13" t="s">
        <v>82</v>
      </c>
      <c r="B75" s="14"/>
      <c r="C75" s="15"/>
      <c r="D75" s="266">
        <v>152</v>
      </c>
      <c r="E75" s="267"/>
      <c r="F75" s="268">
        <f>G23+G36+G46+G64</f>
        <v>112</v>
      </c>
      <c r="G75" s="60"/>
      <c r="H75" s="164"/>
      <c r="I75" s="269" t="s">
        <v>83</v>
      </c>
      <c r="J75" s="270"/>
      <c r="K75" s="270"/>
      <c r="L75" s="270"/>
      <c r="M75" s="270"/>
      <c r="N75" s="271"/>
      <c r="O75" s="165"/>
      <c r="P75" s="219" t="s">
        <v>84</v>
      </c>
      <c r="Q75" s="220"/>
      <c r="R75" s="220"/>
      <c r="S75" s="220"/>
      <c r="T75" s="220"/>
      <c r="U75" s="221"/>
    </row>
    <row r="76" spans="1:21" ht="31.5" customHeight="1" thickBot="1" x14ac:dyDescent="0.3">
      <c r="A76" s="272" t="s">
        <v>85</v>
      </c>
      <c r="B76" s="273"/>
      <c r="C76" s="274"/>
      <c r="D76" s="235">
        <v>5000</v>
      </c>
      <c r="E76" s="236"/>
      <c r="F76" s="275">
        <f>M64+M46+M36+M23</f>
        <v>61093.919999999998</v>
      </c>
      <c r="G76" s="275"/>
      <c r="H76" s="243"/>
      <c r="I76" s="225" t="s">
        <v>71</v>
      </c>
      <c r="J76" s="226" t="s">
        <v>72</v>
      </c>
      <c r="K76" s="227" t="s">
        <v>73</v>
      </c>
      <c r="L76" s="227" t="s">
        <v>74</v>
      </c>
      <c r="M76" s="276" t="s">
        <v>75</v>
      </c>
      <c r="N76" s="229" t="s">
        <v>51</v>
      </c>
      <c r="O76" s="165"/>
      <c r="P76" s="230" t="s">
        <v>71</v>
      </c>
      <c r="Q76" s="231" t="s">
        <v>72</v>
      </c>
      <c r="R76" s="232" t="s">
        <v>73</v>
      </c>
      <c r="S76" s="232" t="s">
        <v>74</v>
      </c>
      <c r="T76" s="277" t="s">
        <v>75</v>
      </c>
      <c r="U76" s="234" t="s">
        <v>51</v>
      </c>
    </row>
    <row r="77" spans="1:21" ht="20.100000000000001" customHeight="1" thickBot="1" x14ac:dyDescent="0.3">
      <c r="A77" s="272" t="s">
        <v>86</v>
      </c>
      <c r="B77" s="273"/>
      <c r="C77" s="274"/>
      <c r="D77" s="235">
        <v>128300</v>
      </c>
      <c r="E77" s="236"/>
      <c r="F77" s="275">
        <f>N23+N36+N64+N46</f>
        <v>77400</v>
      </c>
      <c r="G77" s="275"/>
      <c r="H77" s="243"/>
      <c r="I77" s="278" t="s">
        <v>24</v>
      </c>
      <c r="J77" s="279">
        <f>J71/Q71</f>
        <v>0.70454545454545459</v>
      </c>
      <c r="K77" s="279">
        <f t="shared" ref="J77:N80" si="5">K71/R71</f>
        <v>0.99984192222573509</v>
      </c>
      <c r="L77" s="279">
        <f t="shared" si="5"/>
        <v>1.1295924603174603</v>
      </c>
      <c r="M77" s="280">
        <f>M71/T71</f>
        <v>0.40874666789226954</v>
      </c>
      <c r="N77" s="281">
        <f t="shared" si="5"/>
        <v>0.9398671037633316</v>
      </c>
      <c r="O77" s="165"/>
      <c r="P77" s="282" t="s">
        <v>77</v>
      </c>
      <c r="Q77" s="283">
        <v>0</v>
      </c>
      <c r="R77" s="284">
        <v>0</v>
      </c>
      <c r="S77" s="284">
        <v>0</v>
      </c>
      <c r="T77" s="285">
        <v>0</v>
      </c>
      <c r="U77" s="286">
        <v>0</v>
      </c>
    </row>
    <row r="78" spans="1:21" ht="20.100000000000001" customHeight="1" thickBot="1" x14ac:dyDescent="0.3">
      <c r="A78" s="272" t="s">
        <v>87</v>
      </c>
      <c r="B78" s="273"/>
      <c r="C78" s="274"/>
      <c r="D78" s="235">
        <v>-12830</v>
      </c>
      <c r="E78" s="236"/>
      <c r="F78" s="275">
        <f>(N65+N47+N37+N24)</f>
        <v>-7740</v>
      </c>
      <c r="G78" s="275"/>
      <c r="H78" s="243"/>
      <c r="I78" s="244" t="s">
        <v>78</v>
      </c>
      <c r="J78" s="279">
        <f t="shared" si="5"/>
        <v>1</v>
      </c>
      <c r="K78" s="279">
        <f t="shared" si="5"/>
        <v>0.86206896551724133</v>
      </c>
      <c r="L78" s="279">
        <f t="shared" si="5"/>
        <v>0.7584269662921348</v>
      </c>
      <c r="M78" s="280">
        <f t="shared" si="5"/>
        <v>0.9882352941176471</v>
      </c>
      <c r="N78" s="281">
        <f t="shared" si="5"/>
        <v>0.85628742514970058</v>
      </c>
      <c r="O78" s="165"/>
      <c r="P78" s="287" t="s">
        <v>88</v>
      </c>
      <c r="Q78" s="288">
        <v>2</v>
      </c>
      <c r="R78" s="284">
        <v>1</v>
      </c>
      <c r="S78" s="289">
        <v>3</v>
      </c>
      <c r="T78" s="290">
        <v>2</v>
      </c>
      <c r="U78" s="286">
        <v>8</v>
      </c>
    </row>
    <row r="79" spans="1:21" ht="20.100000000000001" customHeight="1" thickBot="1" x14ac:dyDescent="0.3">
      <c r="A79" s="291" t="s">
        <v>89</v>
      </c>
      <c r="B79" s="292"/>
      <c r="C79" s="293"/>
      <c r="D79" s="294">
        <v>120470</v>
      </c>
      <c r="E79" s="295"/>
      <c r="F79" s="296">
        <f>F76+F77+F78</f>
        <v>130753.91999999998</v>
      </c>
      <c r="G79" s="296"/>
      <c r="H79" s="297"/>
      <c r="I79" s="298" t="s">
        <v>80</v>
      </c>
      <c r="J79" s="279">
        <f>J73/Q73</f>
        <v>0.5</v>
      </c>
      <c r="K79" s="279">
        <f t="shared" si="5"/>
        <v>6.0830312500000003</v>
      </c>
      <c r="L79" s="279">
        <f t="shared" si="5"/>
        <v>0.94638500776225332</v>
      </c>
      <c r="M79" s="280">
        <f t="shared" si="5"/>
        <v>0.54624366680978953</v>
      </c>
      <c r="N79" s="281">
        <f t="shared" si="5"/>
        <v>1.0853649871337263</v>
      </c>
      <c r="O79" s="165"/>
      <c r="P79" s="255" t="s">
        <v>90</v>
      </c>
      <c r="Q79" s="288">
        <v>16</v>
      </c>
      <c r="R79" s="284">
        <v>4</v>
      </c>
      <c r="S79" s="289">
        <v>0</v>
      </c>
      <c r="T79" s="290">
        <v>0</v>
      </c>
      <c r="U79" s="286">
        <v>20</v>
      </c>
    </row>
    <row r="80" spans="1:21" ht="20.100000000000001" customHeight="1" thickBot="1" x14ac:dyDescent="0.3">
      <c r="A80" s="299"/>
      <c r="B80" s="299"/>
      <c r="C80" s="299"/>
      <c r="D80" s="299"/>
      <c r="E80" s="299"/>
      <c r="F80" s="299"/>
      <c r="G80" s="297"/>
      <c r="H80" s="297"/>
      <c r="I80" s="258" t="s">
        <v>51</v>
      </c>
      <c r="J80" s="300">
        <f t="shared" si="5"/>
        <v>0.62665495811942717</v>
      </c>
      <c r="K80" s="300">
        <f t="shared" si="5"/>
        <v>3.9597286268108549</v>
      </c>
      <c r="L80" s="300">
        <f t="shared" si="5"/>
        <v>1.0222376344862445</v>
      </c>
      <c r="M80" s="301">
        <f t="shared" si="5"/>
        <v>0.556203180717874</v>
      </c>
      <c r="N80" s="302">
        <f t="shared" si="5"/>
        <v>0.99505177107635157</v>
      </c>
      <c r="O80" s="299"/>
      <c r="P80" s="255" t="s">
        <v>91</v>
      </c>
      <c r="Q80" s="288">
        <v>48</v>
      </c>
      <c r="R80" s="284">
        <v>8</v>
      </c>
      <c r="S80" s="289">
        <v>64</v>
      </c>
      <c r="T80" s="290">
        <v>32</v>
      </c>
      <c r="U80" s="286">
        <v>152</v>
      </c>
    </row>
    <row r="81" spans="1:22" ht="16.5" thickBot="1" x14ac:dyDescent="0.3">
      <c r="A81" s="299"/>
      <c r="B81" s="303"/>
      <c r="C81" s="303"/>
      <c r="D81" s="303"/>
      <c r="E81" s="304"/>
      <c r="F81" s="305"/>
      <c r="G81" s="305"/>
      <c r="I81" s="299"/>
      <c r="J81" s="299"/>
      <c r="K81" s="299"/>
      <c r="L81" s="299"/>
      <c r="M81" s="299"/>
      <c r="N81" s="299"/>
      <c r="O81" s="299"/>
      <c r="P81" s="255" t="s">
        <v>92</v>
      </c>
      <c r="Q81" s="306">
        <v>0</v>
      </c>
      <c r="R81" s="284">
        <v>0</v>
      </c>
      <c r="S81" s="289">
        <v>0</v>
      </c>
      <c r="T81" s="246">
        <v>5000</v>
      </c>
      <c r="U81" s="286">
        <v>5000</v>
      </c>
    </row>
    <row r="82" spans="1:22" ht="16.5" thickBot="1" x14ac:dyDescent="0.3">
      <c r="A82" s="299"/>
      <c r="E82" s="307"/>
      <c r="G82" s="308"/>
      <c r="I82" s="219" t="s">
        <v>67</v>
      </c>
      <c r="J82" s="220"/>
      <c r="K82" s="220"/>
      <c r="L82" s="220"/>
      <c r="M82" s="220"/>
      <c r="N82" s="221"/>
      <c r="O82" s="299"/>
      <c r="P82" s="255" t="s">
        <v>93</v>
      </c>
      <c r="Q82" s="309">
        <v>20160</v>
      </c>
      <c r="R82" s="252">
        <v>8640</v>
      </c>
      <c r="S82" s="252">
        <v>45090</v>
      </c>
      <c r="T82" s="253">
        <v>46580</v>
      </c>
      <c r="U82" s="286">
        <v>120470</v>
      </c>
      <c r="V82" s="49"/>
    </row>
    <row r="83" spans="1:22" ht="32.25" thickBot="1" x14ac:dyDescent="0.3">
      <c r="A83" s="299"/>
      <c r="B83" s="310" t="s">
        <v>94</v>
      </c>
      <c r="C83" s="310"/>
      <c r="D83" s="307"/>
      <c r="E83" s="305" t="s">
        <v>95</v>
      </c>
      <c r="F83" s="299"/>
      <c r="G83" s="308"/>
      <c r="I83" s="230" t="s">
        <v>71</v>
      </c>
      <c r="J83" s="231" t="s">
        <v>72</v>
      </c>
      <c r="K83" s="232" t="s">
        <v>73</v>
      </c>
      <c r="L83" s="232" t="s">
        <v>74</v>
      </c>
      <c r="M83" s="233" t="s">
        <v>75</v>
      </c>
      <c r="N83" s="234" t="s">
        <v>51</v>
      </c>
      <c r="O83" s="299"/>
      <c r="P83" s="262" t="s">
        <v>51</v>
      </c>
      <c r="Q83" s="311">
        <v>20160</v>
      </c>
      <c r="R83" s="259">
        <v>8640</v>
      </c>
      <c r="S83" s="259">
        <v>45090</v>
      </c>
      <c r="T83" s="259">
        <v>51580</v>
      </c>
      <c r="U83" s="259">
        <v>125470</v>
      </c>
    </row>
    <row r="84" spans="1:22" x14ac:dyDescent="0.25">
      <c r="A84" s="299"/>
      <c r="B84" s="299"/>
      <c r="C84" s="299"/>
      <c r="E84" s="307"/>
      <c r="F84" s="305"/>
      <c r="G84" s="215"/>
      <c r="H84" s="215"/>
      <c r="I84" s="242" t="s">
        <v>24</v>
      </c>
      <c r="J84" s="238">
        <v>12650</v>
      </c>
      <c r="K84" s="238">
        <v>3163</v>
      </c>
      <c r="L84" s="238">
        <v>75600</v>
      </c>
      <c r="M84" s="239">
        <v>21758</v>
      </c>
      <c r="N84" s="240">
        <v>113171</v>
      </c>
      <c r="O84" s="299"/>
    </row>
    <row r="85" spans="1:22" x14ac:dyDescent="0.25">
      <c r="A85" s="299"/>
      <c r="B85" s="299"/>
      <c r="C85" s="299"/>
      <c r="E85" s="307"/>
      <c r="I85" s="248" t="s">
        <v>78</v>
      </c>
      <c r="J85" s="249">
        <v>4200</v>
      </c>
      <c r="K85" s="238">
        <v>2900</v>
      </c>
      <c r="L85" s="249">
        <v>17800</v>
      </c>
      <c r="M85" s="250">
        <v>8500</v>
      </c>
      <c r="N85" s="247">
        <v>33400</v>
      </c>
      <c r="O85" s="299"/>
    </row>
    <row r="86" spans="1:22" ht="15.75" customHeight="1" x14ac:dyDescent="0.25">
      <c r="A86" s="299"/>
      <c r="B86" s="299"/>
      <c r="C86" s="299"/>
      <c r="E86" s="307"/>
      <c r="G86" s="299"/>
      <c r="H86" s="299"/>
      <c r="I86" s="255" t="s">
        <v>80</v>
      </c>
      <c r="J86" s="256">
        <v>20160</v>
      </c>
      <c r="K86" s="256">
        <v>8640</v>
      </c>
      <c r="L86" s="256">
        <v>45090</v>
      </c>
      <c r="M86" s="257">
        <v>46580</v>
      </c>
      <c r="N86" s="247">
        <v>120470</v>
      </c>
      <c r="O86" s="299"/>
      <c r="R86" s="312"/>
      <c r="S86" s="312"/>
    </row>
    <row r="87" spans="1:22" ht="16.5" thickBot="1" x14ac:dyDescent="0.3">
      <c r="A87" s="299"/>
      <c r="B87" s="299"/>
      <c r="C87" s="299"/>
      <c r="E87" s="307"/>
      <c r="G87" s="299"/>
      <c r="H87" s="299"/>
      <c r="I87" s="262" t="s">
        <v>51</v>
      </c>
      <c r="J87" s="263">
        <v>37010</v>
      </c>
      <c r="K87" s="263">
        <v>14703</v>
      </c>
      <c r="L87" s="263">
        <v>138490</v>
      </c>
      <c r="M87" s="264">
        <v>76838</v>
      </c>
      <c r="N87" s="265">
        <v>267041</v>
      </c>
      <c r="O87" s="299"/>
    </row>
    <row r="88" spans="1:22" ht="16.5" thickBot="1" x14ac:dyDescent="0.3">
      <c r="A88" s="299"/>
      <c r="B88" s="313" t="s">
        <v>96</v>
      </c>
      <c r="C88" s="313"/>
      <c r="D88" s="215"/>
      <c r="E88" s="314" t="s">
        <v>97</v>
      </c>
      <c r="G88" s="299"/>
      <c r="H88" s="299"/>
      <c r="I88" s="219" t="s">
        <v>84</v>
      </c>
      <c r="J88" s="220"/>
      <c r="K88" s="220"/>
      <c r="L88" s="220"/>
      <c r="M88" s="220"/>
      <c r="N88" s="221"/>
      <c r="O88" s="299"/>
    </row>
    <row r="89" spans="1:22" ht="32.25" thickBot="1" x14ac:dyDescent="0.3">
      <c r="A89" s="299"/>
      <c r="B89" s="299" t="s">
        <v>98</v>
      </c>
      <c r="C89" s="299"/>
      <c r="E89" s="307" t="s">
        <v>99</v>
      </c>
      <c r="F89" s="212"/>
      <c r="G89" s="299"/>
      <c r="H89" s="299"/>
      <c r="I89" s="230" t="s">
        <v>71</v>
      </c>
      <c r="J89" s="231" t="s">
        <v>72</v>
      </c>
      <c r="K89" s="232" t="s">
        <v>73</v>
      </c>
      <c r="L89" s="232" t="s">
        <v>74</v>
      </c>
      <c r="M89" s="277" t="s">
        <v>75</v>
      </c>
      <c r="N89" s="234" t="s">
        <v>51</v>
      </c>
      <c r="O89" s="299"/>
    </row>
    <row r="90" spans="1:22" x14ac:dyDescent="0.25">
      <c r="A90" s="299"/>
      <c r="B90" s="299"/>
      <c r="C90" s="299"/>
      <c r="D90" s="299"/>
      <c r="E90" s="299"/>
      <c r="F90" s="299"/>
      <c r="G90" s="299"/>
      <c r="H90" s="299"/>
      <c r="I90" s="282" t="s">
        <v>77</v>
      </c>
      <c r="J90" s="283">
        <v>0</v>
      </c>
      <c r="K90" s="284">
        <v>0</v>
      </c>
      <c r="L90" s="284">
        <v>0</v>
      </c>
      <c r="M90" s="285">
        <v>0</v>
      </c>
      <c r="N90" s="286">
        <v>0</v>
      </c>
      <c r="O90" s="299"/>
    </row>
    <row r="91" spans="1:22" x14ac:dyDescent="0.25">
      <c r="A91" s="299"/>
      <c r="B91" s="315"/>
      <c r="C91" s="315"/>
      <c r="D91" s="315"/>
      <c r="E91" s="315"/>
      <c r="F91" s="315"/>
      <c r="G91" s="315"/>
      <c r="H91" s="299"/>
      <c r="I91" s="287" t="s">
        <v>88</v>
      </c>
      <c r="J91" s="288">
        <v>2</v>
      </c>
      <c r="K91" s="284">
        <v>1</v>
      </c>
      <c r="L91" s="289">
        <v>3</v>
      </c>
      <c r="M91" s="290">
        <v>2</v>
      </c>
      <c r="N91" s="286">
        <v>8</v>
      </c>
      <c r="O91" s="299"/>
    </row>
    <row r="92" spans="1:22" ht="31.5" x14ac:dyDescent="0.25">
      <c r="A92" s="299"/>
      <c r="B92" s="315"/>
      <c r="C92" s="315"/>
      <c r="D92" s="315"/>
      <c r="E92" s="315"/>
      <c r="F92" s="315"/>
      <c r="G92" s="315"/>
      <c r="H92" s="299"/>
      <c r="I92" s="255" t="s">
        <v>90</v>
      </c>
      <c r="J92" s="288">
        <v>16</v>
      </c>
      <c r="K92" s="284">
        <v>4</v>
      </c>
      <c r="L92" s="289">
        <v>0</v>
      </c>
      <c r="M92" s="290">
        <v>0</v>
      </c>
      <c r="N92" s="286">
        <v>20</v>
      </c>
    </row>
    <row r="93" spans="1:22" x14ac:dyDescent="0.25">
      <c r="A93" s="299"/>
      <c r="B93" s="299"/>
      <c r="C93" s="299"/>
      <c r="D93" s="299"/>
      <c r="E93" s="299"/>
      <c r="F93" s="299"/>
      <c r="G93" s="299"/>
      <c r="H93" s="299"/>
      <c r="I93" s="255" t="s">
        <v>91</v>
      </c>
      <c r="J93" s="288">
        <v>48</v>
      </c>
      <c r="K93" s="284">
        <v>8</v>
      </c>
      <c r="L93" s="289">
        <v>64</v>
      </c>
      <c r="M93" s="290">
        <v>32</v>
      </c>
      <c r="N93" s="286">
        <v>152</v>
      </c>
    </row>
    <row r="94" spans="1:22" x14ac:dyDescent="0.25">
      <c r="A94" s="299"/>
      <c r="B94" s="299"/>
      <c r="C94" s="299"/>
      <c r="D94" s="299"/>
      <c r="E94" s="299"/>
      <c r="F94" s="299"/>
      <c r="G94" s="299"/>
      <c r="H94" s="299"/>
      <c r="I94" s="255" t="s">
        <v>92</v>
      </c>
      <c r="J94" s="306">
        <v>0</v>
      </c>
      <c r="K94" s="284">
        <v>0</v>
      </c>
      <c r="L94" s="289">
        <v>0</v>
      </c>
      <c r="M94" s="246">
        <v>5000</v>
      </c>
      <c r="N94" s="286">
        <v>5000</v>
      </c>
    </row>
    <row r="95" spans="1:22" x14ac:dyDescent="0.25">
      <c r="A95" s="299"/>
      <c r="B95" s="299"/>
      <c r="C95" s="299"/>
      <c r="D95" s="299"/>
      <c r="E95" s="299"/>
      <c r="F95" s="299"/>
      <c r="G95" s="299"/>
      <c r="H95" s="299"/>
      <c r="I95" s="255" t="s">
        <v>93</v>
      </c>
      <c r="J95" s="309">
        <v>20160</v>
      </c>
      <c r="K95" s="252">
        <v>8640</v>
      </c>
      <c r="L95" s="252">
        <v>45090</v>
      </c>
      <c r="M95" s="253">
        <v>46580</v>
      </c>
      <c r="N95" s="286">
        <v>120470</v>
      </c>
    </row>
    <row r="96" spans="1:22" ht="16.5" thickBot="1" x14ac:dyDescent="0.3">
      <c r="A96" s="299"/>
      <c r="B96" s="299"/>
      <c r="C96" s="299"/>
      <c r="D96" s="299"/>
      <c r="E96" s="299"/>
      <c r="F96" s="299"/>
      <c r="G96" s="299"/>
      <c r="H96" s="299"/>
      <c r="I96" s="262" t="s">
        <v>51</v>
      </c>
      <c r="J96" s="311">
        <v>20160</v>
      </c>
      <c r="K96" s="259">
        <v>8640</v>
      </c>
      <c r="L96" s="259">
        <v>45090</v>
      </c>
      <c r="M96" s="259">
        <v>51580</v>
      </c>
      <c r="N96" s="259">
        <v>125470</v>
      </c>
    </row>
    <row r="97" spans="1:15" x14ac:dyDescent="0.25">
      <c r="A97" s="299"/>
      <c r="B97" s="299"/>
      <c r="C97" s="299"/>
      <c r="D97" s="299"/>
      <c r="E97" s="299"/>
      <c r="F97" s="299"/>
      <c r="G97" s="299"/>
      <c r="H97" s="299"/>
      <c r="J97" s="11"/>
      <c r="K97" s="11"/>
      <c r="L97" s="11"/>
      <c r="M97" s="11"/>
      <c r="N97" s="11"/>
    </row>
    <row r="98" spans="1:15" ht="15.6" customHeight="1" x14ac:dyDescent="0.25">
      <c r="A98" s="299"/>
      <c r="B98" s="299"/>
      <c r="C98" s="299"/>
      <c r="D98" s="299"/>
      <c r="E98" s="299"/>
      <c r="F98" s="299"/>
      <c r="G98" s="299"/>
      <c r="H98" s="299"/>
      <c r="I98" s="11"/>
      <c r="J98" s="11"/>
      <c r="K98" s="11"/>
      <c r="L98" s="11"/>
      <c r="M98" s="11"/>
      <c r="N98" s="11"/>
    </row>
    <row r="99" spans="1:15" x14ac:dyDescent="0.25">
      <c r="A99" s="299"/>
      <c r="B99" s="299"/>
      <c r="C99" s="299"/>
      <c r="D99" s="316"/>
      <c r="E99" s="316"/>
      <c r="F99" s="299"/>
      <c r="G99" s="299"/>
      <c r="H99" s="299"/>
      <c r="I99" s="11"/>
      <c r="J99" s="11"/>
      <c r="K99" s="11"/>
      <c r="L99" s="11"/>
      <c r="M99" s="11"/>
      <c r="N99" s="11"/>
    </row>
    <row r="100" spans="1:15" x14ac:dyDescent="0.25">
      <c r="A100" s="299"/>
      <c r="B100" s="299"/>
      <c r="C100" s="299"/>
      <c r="D100" s="299"/>
      <c r="E100" s="299"/>
      <c r="F100" s="299"/>
      <c r="G100" s="299"/>
      <c r="H100" s="299"/>
      <c r="I100" s="11"/>
      <c r="J100" s="11"/>
      <c r="K100" s="11"/>
      <c r="L100" s="11"/>
      <c r="M100" s="11"/>
      <c r="N100" s="11"/>
    </row>
    <row r="101" spans="1:15" x14ac:dyDescent="0.25">
      <c r="A101" s="11"/>
      <c r="B101" s="11"/>
      <c r="C101" s="11"/>
      <c r="D101" s="11"/>
      <c r="E101" s="11"/>
      <c r="F101" s="11"/>
      <c r="G101" s="11"/>
      <c r="H101" s="11"/>
      <c r="I101" s="11"/>
      <c r="J101" s="11"/>
      <c r="K101" s="11"/>
      <c r="L101" s="11"/>
      <c r="M101" s="11"/>
      <c r="N101" s="11"/>
    </row>
    <row r="102" spans="1:15" x14ac:dyDescent="0.25">
      <c r="A102" s="11"/>
      <c r="B102" s="11"/>
      <c r="C102" s="11"/>
      <c r="D102" s="11"/>
      <c r="E102" s="11"/>
      <c r="F102" s="11"/>
      <c r="G102" s="11"/>
      <c r="H102" s="11"/>
      <c r="I102" s="11"/>
      <c r="J102" s="11"/>
      <c r="K102" s="11"/>
      <c r="L102" s="11"/>
      <c r="M102" s="11"/>
      <c r="N102" s="11"/>
    </row>
    <row r="103" spans="1:15" x14ac:dyDescent="0.25">
      <c r="A103" s="11"/>
      <c r="B103" s="11"/>
      <c r="C103" s="11"/>
      <c r="D103" s="11"/>
      <c r="E103" s="11"/>
      <c r="F103" s="11"/>
      <c r="G103" s="11"/>
      <c r="H103" s="11"/>
      <c r="I103" s="11"/>
      <c r="J103" s="11"/>
      <c r="K103" s="11"/>
      <c r="L103" s="11"/>
      <c r="M103" s="11"/>
      <c r="N103" s="11"/>
    </row>
    <row r="104" spans="1:15" x14ac:dyDescent="0.25">
      <c r="A104" s="11"/>
      <c r="B104" s="11"/>
      <c r="C104" s="11"/>
      <c r="D104" s="11"/>
      <c r="E104" s="11"/>
      <c r="F104" s="11"/>
      <c r="G104" s="11"/>
      <c r="H104" s="11"/>
      <c r="I104" s="11"/>
      <c r="J104" s="11"/>
      <c r="K104" s="11"/>
      <c r="L104" s="11"/>
      <c r="M104" s="11"/>
      <c r="N104" s="11"/>
    </row>
    <row r="105" spans="1:15" x14ac:dyDescent="0.25">
      <c r="A105" s="11"/>
      <c r="B105" s="11"/>
      <c r="C105" s="11"/>
      <c r="D105" s="11"/>
      <c r="E105" s="11"/>
      <c r="F105" s="11"/>
      <c r="G105" s="11"/>
      <c r="H105" s="11"/>
      <c r="I105" s="11"/>
      <c r="J105" s="11"/>
      <c r="K105" s="11"/>
      <c r="L105" s="11"/>
      <c r="M105" s="11"/>
      <c r="N105" s="11"/>
    </row>
    <row r="106" spans="1:15" x14ac:dyDescent="0.25">
      <c r="A106" s="11"/>
      <c r="B106" s="11"/>
      <c r="C106" s="11"/>
      <c r="D106" s="11"/>
      <c r="E106" s="11"/>
      <c r="F106" s="11"/>
      <c r="G106" s="11"/>
      <c r="H106" s="11"/>
    </row>
    <row r="107" spans="1:15" x14ac:dyDescent="0.25">
      <c r="A107" s="11"/>
      <c r="B107" s="11"/>
      <c r="C107" s="11"/>
      <c r="D107" s="11"/>
      <c r="E107" s="11"/>
      <c r="F107" s="11"/>
      <c r="G107" s="11"/>
      <c r="H107" s="11"/>
    </row>
    <row r="108" spans="1:15" x14ac:dyDescent="0.25">
      <c r="A108" s="11"/>
      <c r="B108" s="11"/>
      <c r="C108" s="11"/>
      <c r="D108" s="11"/>
      <c r="E108" s="11"/>
      <c r="F108" s="11"/>
      <c r="G108" s="11"/>
      <c r="H108" s="11"/>
      <c r="O108" s="11"/>
    </row>
    <row r="109" spans="1:15" x14ac:dyDescent="0.25">
      <c r="A109" s="11"/>
      <c r="B109" s="11"/>
      <c r="C109" s="11"/>
      <c r="D109" s="11"/>
      <c r="E109" s="11"/>
      <c r="F109" s="11"/>
      <c r="G109" s="11"/>
      <c r="H109" s="11"/>
      <c r="O109" s="11"/>
    </row>
    <row r="110" spans="1:15" x14ac:dyDescent="0.25">
      <c r="A110" s="11"/>
      <c r="B110" s="11"/>
      <c r="C110" s="11"/>
      <c r="D110" s="11"/>
      <c r="E110" s="11"/>
      <c r="F110" s="11"/>
      <c r="G110" s="11"/>
      <c r="H110" s="11"/>
      <c r="O110" s="11"/>
    </row>
    <row r="111" spans="1:15" x14ac:dyDescent="0.25">
      <c r="A111" s="11"/>
      <c r="B111" s="11"/>
      <c r="C111" s="11"/>
      <c r="D111" s="11"/>
      <c r="E111" s="11"/>
      <c r="F111" s="11"/>
      <c r="G111" s="11"/>
      <c r="H111" s="11"/>
      <c r="O111" s="11"/>
    </row>
    <row r="112" spans="1:15" x14ac:dyDescent="0.25">
      <c r="A112" s="11"/>
      <c r="B112" s="11"/>
      <c r="C112" s="11"/>
      <c r="D112" s="11"/>
      <c r="E112" s="11"/>
      <c r="F112" s="11"/>
      <c r="G112" s="11"/>
      <c r="H112" s="11"/>
      <c r="O112" s="11"/>
    </row>
    <row r="113" spans="1:15" x14ac:dyDescent="0.25">
      <c r="A113" s="11"/>
      <c r="B113" s="11"/>
      <c r="C113" s="11"/>
      <c r="D113" s="11"/>
      <c r="E113" s="11"/>
      <c r="F113" s="11"/>
      <c r="G113" s="11"/>
      <c r="H113" s="11"/>
      <c r="O113" s="11"/>
    </row>
    <row r="114" spans="1:15" x14ac:dyDescent="0.25">
      <c r="A114" s="11"/>
      <c r="B114" s="11"/>
      <c r="C114" s="11"/>
      <c r="D114" s="11"/>
      <c r="E114" s="11"/>
      <c r="F114" s="11"/>
      <c r="G114" s="11"/>
      <c r="H114" s="11"/>
      <c r="O114" s="11"/>
    </row>
    <row r="115" spans="1:15" x14ac:dyDescent="0.25">
      <c r="A115" s="11"/>
      <c r="B115" s="11"/>
      <c r="C115" s="11"/>
      <c r="D115" s="11"/>
      <c r="E115" s="11"/>
      <c r="F115" s="11"/>
      <c r="G115" s="11"/>
      <c r="H115" s="11"/>
      <c r="O115" s="11"/>
    </row>
    <row r="116" spans="1:15" x14ac:dyDescent="0.25">
      <c r="A116" s="11"/>
      <c r="B116" s="11"/>
      <c r="C116" s="11"/>
      <c r="D116" s="11"/>
      <c r="E116" s="11"/>
      <c r="F116" s="11"/>
      <c r="G116" s="11"/>
      <c r="H116" s="11"/>
      <c r="O116" s="11"/>
    </row>
    <row r="117" spans="1:15" x14ac:dyDescent="0.25">
      <c r="A117" s="11"/>
      <c r="B117" s="11"/>
      <c r="C117" s="11"/>
      <c r="D117" s="11"/>
      <c r="E117" s="11"/>
      <c r="F117" s="11"/>
      <c r="G117" s="11"/>
      <c r="H117" s="11"/>
      <c r="O117" s="11"/>
    </row>
    <row r="118" spans="1:15" x14ac:dyDescent="0.25">
      <c r="A118" s="11"/>
      <c r="B118" s="11"/>
      <c r="C118" s="11"/>
      <c r="D118" s="11"/>
      <c r="E118" s="11"/>
      <c r="F118" s="11"/>
      <c r="G118" s="11"/>
      <c r="H118" s="11"/>
      <c r="O118" s="11"/>
    </row>
    <row r="119" spans="1:15" x14ac:dyDescent="0.25">
      <c r="A119" s="11"/>
      <c r="B119" s="11"/>
      <c r="C119" s="11"/>
      <c r="D119" s="11"/>
      <c r="E119" s="11"/>
      <c r="F119" s="11"/>
      <c r="G119" s="11"/>
      <c r="H119" s="11"/>
      <c r="O119" s="11"/>
    </row>
    <row r="120" spans="1:15" x14ac:dyDescent="0.25">
      <c r="A120" s="11"/>
      <c r="B120" s="11"/>
      <c r="C120" s="11"/>
      <c r="D120" s="11"/>
      <c r="E120" s="11"/>
      <c r="F120" s="11"/>
      <c r="G120" s="11"/>
      <c r="H120" s="11"/>
      <c r="O120" s="11"/>
    </row>
    <row r="121" spans="1:15" x14ac:dyDescent="0.25">
      <c r="A121" s="11"/>
      <c r="B121" s="11"/>
      <c r="C121" s="11"/>
      <c r="D121" s="11"/>
      <c r="E121" s="11"/>
      <c r="F121" s="11"/>
      <c r="G121" s="11"/>
      <c r="H121" s="11"/>
      <c r="O121" s="11"/>
    </row>
    <row r="122" spans="1:15" x14ac:dyDescent="0.25">
      <c r="A122" s="11"/>
      <c r="B122" s="11"/>
      <c r="C122" s="11"/>
      <c r="D122" s="11"/>
      <c r="E122" s="11"/>
      <c r="F122" s="11"/>
      <c r="G122" s="11"/>
      <c r="H122" s="11"/>
      <c r="O122" s="11"/>
    </row>
    <row r="123" spans="1:15" x14ac:dyDescent="0.25">
      <c r="A123" s="11"/>
      <c r="B123" s="11"/>
      <c r="C123" s="11"/>
      <c r="D123" s="11"/>
      <c r="E123" s="11"/>
      <c r="F123" s="11"/>
      <c r="G123" s="11"/>
      <c r="H123" s="11"/>
      <c r="O123" s="11"/>
    </row>
    <row r="124" spans="1:15" x14ac:dyDescent="0.25">
      <c r="A124" s="11"/>
      <c r="B124" s="11"/>
      <c r="C124" s="11"/>
      <c r="D124" s="11"/>
      <c r="E124" s="11"/>
      <c r="F124" s="11"/>
      <c r="G124" s="11"/>
      <c r="H124" s="11"/>
      <c r="O124" s="11"/>
    </row>
    <row r="125" spans="1:15" x14ac:dyDescent="0.25">
      <c r="A125" s="11"/>
      <c r="B125" s="11"/>
      <c r="C125" s="11"/>
      <c r="D125" s="11"/>
      <c r="E125" s="11"/>
      <c r="F125" s="11"/>
      <c r="G125" s="11"/>
      <c r="H125" s="11"/>
      <c r="O125" s="11"/>
    </row>
    <row r="126" spans="1:15" x14ac:dyDescent="0.25">
      <c r="A126" s="11"/>
      <c r="B126" s="11"/>
      <c r="C126" s="11"/>
      <c r="D126" s="11"/>
      <c r="E126" s="11"/>
      <c r="F126" s="11"/>
      <c r="G126" s="11"/>
      <c r="H126" s="11"/>
      <c r="O126" s="11"/>
    </row>
    <row r="127" spans="1:15" x14ac:dyDescent="0.25">
      <c r="A127" s="11"/>
      <c r="B127" s="11"/>
      <c r="C127" s="11"/>
      <c r="D127" s="11"/>
      <c r="E127" s="11"/>
      <c r="F127" s="11"/>
      <c r="G127" s="11"/>
      <c r="H127" s="11"/>
      <c r="O127" s="11"/>
    </row>
    <row r="128" spans="1:15" x14ac:dyDescent="0.25">
      <c r="A128" s="11"/>
      <c r="B128" s="11"/>
      <c r="C128" s="11"/>
      <c r="D128" s="11"/>
      <c r="E128" s="11"/>
      <c r="F128" s="11"/>
      <c r="G128" s="11"/>
      <c r="H128" s="11"/>
      <c r="O128" s="11"/>
    </row>
    <row r="129" spans="1:15" x14ac:dyDescent="0.25">
      <c r="A129" s="11"/>
      <c r="B129" s="11"/>
      <c r="C129" s="11"/>
      <c r="D129" s="11"/>
      <c r="E129" s="11"/>
      <c r="F129" s="11"/>
      <c r="G129" s="11"/>
      <c r="H129" s="11"/>
      <c r="O129" s="11"/>
    </row>
    <row r="130" spans="1:15" x14ac:dyDescent="0.25">
      <c r="A130" s="11"/>
      <c r="B130" s="11"/>
      <c r="C130" s="11"/>
      <c r="D130" s="11"/>
      <c r="E130" s="11"/>
      <c r="F130" s="11"/>
      <c r="G130" s="11"/>
      <c r="H130" s="11"/>
      <c r="O130" s="11"/>
    </row>
    <row r="131" spans="1:15" x14ac:dyDescent="0.25">
      <c r="A131" s="11"/>
      <c r="B131" s="11"/>
      <c r="C131" s="11"/>
      <c r="D131" s="11"/>
      <c r="E131" s="11"/>
      <c r="F131" s="11"/>
      <c r="G131" s="11"/>
      <c r="H131" s="11"/>
      <c r="O131" s="11"/>
    </row>
    <row r="132" spans="1:15" x14ac:dyDescent="0.25">
      <c r="A132" s="11"/>
      <c r="B132" s="11"/>
      <c r="C132" s="11"/>
      <c r="D132" s="11"/>
      <c r="E132" s="11"/>
      <c r="F132" s="11"/>
      <c r="G132" s="11"/>
      <c r="H132" s="11"/>
      <c r="O132" s="11"/>
    </row>
    <row r="133" spans="1:15" x14ac:dyDescent="0.25">
      <c r="A133" s="11"/>
      <c r="B133" s="11"/>
      <c r="C133" s="11"/>
      <c r="D133" s="11"/>
      <c r="E133" s="11"/>
      <c r="F133" s="11"/>
      <c r="G133" s="11"/>
      <c r="H133" s="11"/>
      <c r="O133" s="11"/>
    </row>
    <row r="134" spans="1:15" x14ac:dyDescent="0.25">
      <c r="A134" s="11"/>
      <c r="B134" s="11"/>
      <c r="C134" s="11"/>
      <c r="D134" s="11"/>
      <c r="E134" s="11"/>
      <c r="F134" s="11"/>
      <c r="G134" s="11"/>
      <c r="H134" s="11"/>
      <c r="O134" s="11"/>
    </row>
    <row r="135" spans="1:15" x14ac:dyDescent="0.25">
      <c r="A135" s="11"/>
      <c r="B135" s="11"/>
      <c r="C135" s="11"/>
      <c r="D135" s="11"/>
      <c r="E135" s="11"/>
      <c r="F135" s="11"/>
      <c r="G135" s="11"/>
      <c r="H135" s="11"/>
      <c r="O135" s="11"/>
    </row>
    <row r="136" spans="1:15" x14ac:dyDescent="0.25">
      <c r="A136" s="11"/>
      <c r="B136" s="11"/>
      <c r="C136" s="11"/>
      <c r="D136" s="11"/>
      <c r="E136" s="11"/>
      <c r="F136" s="11"/>
      <c r="G136" s="11"/>
      <c r="H136" s="11"/>
      <c r="O136" s="11"/>
    </row>
    <row r="137" spans="1:15" x14ac:dyDescent="0.25">
      <c r="A137" s="11"/>
      <c r="B137" s="11"/>
      <c r="C137" s="11"/>
      <c r="D137" s="11"/>
      <c r="E137" s="11"/>
      <c r="F137" s="11"/>
      <c r="G137" s="11"/>
      <c r="H137" s="11"/>
      <c r="O137" s="11"/>
    </row>
    <row r="138" spans="1:15" x14ac:dyDescent="0.25">
      <c r="A138" s="11"/>
      <c r="B138" s="11"/>
      <c r="C138" s="11"/>
      <c r="D138" s="11"/>
      <c r="E138" s="11"/>
      <c r="F138" s="11"/>
      <c r="G138" s="11"/>
      <c r="H138" s="11"/>
      <c r="O138" s="11"/>
    </row>
    <row r="139" spans="1:15" x14ac:dyDescent="0.25">
      <c r="A139" s="11"/>
      <c r="B139" s="11"/>
      <c r="C139" s="11"/>
      <c r="D139" s="11"/>
      <c r="E139" s="11"/>
      <c r="F139" s="11"/>
      <c r="G139" s="11"/>
      <c r="H139" s="11"/>
      <c r="O139" s="11"/>
    </row>
    <row r="140" spans="1:15" x14ac:dyDescent="0.25">
      <c r="A140" s="11"/>
      <c r="B140" s="11"/>
      <c r="C140" s="11"/>
      <c r="D140" s="11"/>
      <c r="E140" s="11"/>
      <c r="F140" s="11"/>
      <c r="G140" s="11"/>
      <c r="H140" s="11"/>
      <c r="O140" s="11"/>
    </row>
    <row r="141" spans="1:15" x14ac:dyDescent="0.25">
      <c r="A141" s="11"/>
      <c r="B141" s="11"/>
      <c r="C141" s="11"/>
      <c r="D141" s="11"/>
      <c r="E141" s="11"/>
      <c r="F141" s="11"/>
      <c r="G141" s="11"/>
      <c r="H141" s="11"/>
      <c r="O141" s="11"/>
    </row>
    <row r="142" spans="1:15" x14ac:dyDescent="0.25">
      <c r="A142" s="11"/>
      <c r="B142" s="11"/>
      <c r="C142" s="11"/>
      <c r="D142" s="11"/>
      <c r="E142" s="11"/>
      <c r="F142" s="11"/>
      <c r="G142" s="11"/>
      <c r="H142" s="11"/>
      <c r="O142" s="11"/>
    </row>
    <row r="143" spans="1:15" x14ac:dyDescent="0.25">
      <c r="A143" s="11"/>
      <c r="B143" s="11"/>
      <c r="C143" s="11"/>
      <c r="D143" s="11"/>
      <c r="E143" s="11"/>
      <c r="F143" s="11"/>
      <c r="G143" s="11"/>
      <c r="H143" s="11"/>
      <c r="O143" s="11"/>
    </row>
    <row r="144" spans="1:15" x14ac:dyDescent="0.25">
      <c r="A144" s="11"/>
      <c r="B144" s="11"/>
      <c r="C144" s="11"/>
      <c r="D144" s="11"/>
      <c r="E144" s="11"/>
      <c r="F144" s="11"/>
      <c r="G144" s="11"/>
      <c r="H144" s="11"/>
      <c r="O144" s="11"/>
    </row>
    <row r="145" spans="1:15" x14ac:dyDescent="0.25">
      <c r="A145" s="11"/>
      <c r="B145" s="11"/>
      <c r="C145" s="11"/>
      <c r="D145" s="11"/>
      <c r="E145" s="11"/>
      <c r="F145" s="11"/>
      <c r="G145" s="11"/>
      <c r="H145" s="11"/>
      <c r="O145" s="11"/>
    </row>
  </sheetData>
  <mergeCells count="113">
    <mergeCell ref="B81:D81"/>
    <mergeCell ref="I82:N82"/>
    <mergeCell ref="R86:S86"/>
    <mergeCell ref="I88:N88"/>
    <mergeCell ref="B91:G92"/>
    <mergeCell ref="A78:C78"/>
    <mergeCell ref="D78:E78"/>
    <mergeCell ref="F78:G78"/>
    <mergeCell ref="A79:C79"/>
    <mergeCell ref="D79:E79"/>
    <mergeCell ref="F79:G79"/>
    <mergeCell ref="I75:N75"/>
    <mergeCell ref="P75:U75"/>
    <mergeCell ref="A76:C76"/>
    <mergeCell ref="D76:E76"/>
    <mergeCell ref="F76:G76"/>
    <mergeCell ref="A77:C77"/>
    <mergeCell ref="D77:E77"/>
    <mergeCell ref="F77:G77"/>
    <mergeCell ref="A74:C74"/>
    <mergeCell ref="D74:E74"/>
    <mergeCell ref="F74:G74"/>
    <mergeCell ref="A75:C75"/>
    <mergeCell ref="D75:E75"/>
    <mergeCell ref="F75:G75"/>
    <mergeCell ref="A72:C72"/>
    <mergeCell ref="D72:E72"/>
    <mergeCell ref="F72:G72"/>
    <mergeCell ref="A73:C73"/>
    <mergeCell ref="D73:E73"/>
    <mergeCell ref="F73:G73"/>
    <mergeCell ref="A70:C70"/>
    <mergeCell ref="D70:E70"/>
    <mergeCell ref="F70:G70"/>
    <mergeCell ref="A71:C71"/>
    <mergeCell ref="D71:E71"/>
    <mergeCell ref="F71:G71"/>
    <mergeCell ref="B64:F64"/>
    <mergeCell ref="A65:G65"/>
    <mergeCell ref="A66:G66"/>
    <mergeCell ref="A69:G69"/>
    <mergeCell ref="I69:N69"/>
    <mergeCell ref="P69:U69"/>
    <mergeCell ref="J54:J56"/>
    <mergeCell ref="M54:M56"/>
    <mergeCell ref="N54:N56"/>
    <mergeCell ref="O54:O56"/>
    <mergeCell ref="H55:H56"/>
    <mergeCell ref="I55:I56"/>
    <mergeCell ref="A47:G47"/>
    <mergeCell ref="A48:G48"/>
    <mergeCell ref="A53:O53"/>
    <mergeCell ref="A54:A56"/>
    <mergeCell ref="B54:C55"/>
    <mergeCell ref="D54:D56"/>
    <mergeCell ref="E54:E56"/>
    <mergeCell ref="F54:F56"/>
    <mergeCell ref="G54:G56"/>
    <mergeCell ref="H54:I54"/>
    <mergeCell ref="M41:M43"/>
    <mergeCell ref="N41:N43"/>
    <mergeCell ref="O41:O43"/>
    <mergeCell ref="H42:H43"/>
    <mergeCell ref="I42:I43"/>
    <mergeCell ref="B46:F46"/>
    <mergeCell ref="A38:G38"/>
    <mergeCell ref="A40:M40"/>
    <mergeCell ref="A41:A43"/>
    <mergeCell ref="B41:C42"/>
    <mergeCell ref="D41:D43"/>
    <mergeCell ref="E41:E43"/>
    <mergeCell ref="F41:F43"/>
    <mergeCell ref="G41:G43"/>
    <mergeCell ref="H41:I41"/>
    <mergeCell ref="J41:J43"/>
    <mergeCell ref="N28:N30"/>
    <mergeCell ref="O28:O30"/>
    <mergeCell ref="H29:H30"/>
    <mergeCell ref="I29:I30"/>
    <mergeCell ref="B36:F36"/>
    <mergeCell ref="A37:G37"/>
    <mergeCell ref="A27:M27"/>
    <mergeCell ref="A28:A30"/>
    <mergeCell ref="B28:C29"/>
    <mergeCell ref="D28:D30"/>
    <mergeCell ref="E28:E30"/>
    <mergeCell ref="F28:F30"/>
    <mergeCell ref="G28:G30"/>
    <mergeCell ref="H28:I28"/>
    <mergeCell ref="J28:J30"/>
    <mergeCell ref="M28:M30"/>
    <mergeCell ref="N15:N17"/>
    <mergeCell ref="O15:O17"/>
    <mergeCell ref="I16:I17"/>
    <mergeCell ref="B23:F23"/>
    <mergeCell ref="A24:G24"/>
    <mergeCell ref="A25:G25"/>
    <mergeCell ref="A14:O14"/>
    <mergeCell ref="A15:A17"/>
    <mergeCell ref="B15:C16"/>
    <mergeCell ref="D15:D17"/>
    <mergeCell ref="E15:E17"/>
    <mergeCell ref="F15:F17"/>
    <mergeCell ref="G15:G17"/>
    <mergeCell ref="H15:I15"/>
    <mergeCell ref="J15:J17"/>
    <mergeCell ref="M15:M17"/>
    <mergeCell ref="A1:O1"/>
    <mergeCell ref="A3:O3"/>
    <mergeCell ref="A4:O4"/>
    <mergeCell ref="A6:O6"/>
    <mergeCell ref="A8:N9"/>
    <mergeCell ref="A11:N11"/>
  </mergeCells>
  <conditionalFormatting sqref="J84:J86">
    <cfRule type="dataBar" priority="3">
      <dataBar>
        <cfvo type="min"/>
        <cfvo type="max"/>
        <color rgb="FF63C384"/>
      </dataBar>
      <extLst>
        <ext xmlns:x14="http://schemas.microsoft.com/office/spreadsheetml/2009/9/main" uri="{B025F937-C7B1-47D3-B67F-A62EFF666E3E}">
          <x14:id>{1047BCC0-A0E1-434A-B0D0-707866A4282F}</x14:id>
        </ext>
      </extLst>
    </cfRule>
  </conditionalFormatting>
  <conditionalFormatting sqref="J71:M73">
    <cfRule type="dataBar" priority="15">
      <dataBar>
        <cfvo type="min"/>
        <cfvo type="max"/>
        <color rgb="FF63C384"/>
      </dataBar>
      <extLst>
        <ext xmlns:x14="http://schemas.microsoft.com/office/spreadsheetml/2009/9/main" uri="{B025F937-C7B1-47D3-B67F-A62EFF666E3E}">
          <x14:id>{B64B3F4E-39BE-467A-AE90-2BE3F8FCD702}</x14:id>
        </ext>
      </extLst>
    </cfRule>
  </conditionalFormatting>
  <conditionalFormatting sqref="J77:M79">
    <cfRule type="dataBar" priority="14">
      <dataBar>
        <cfvo type="min"/>
        <cfvo type="max"/>
        <color rgb="FF63C384"/>
      </dataBar>
      <extLst>
        <ext xmlns:x14="http://schemas.microsoft.com/office/spreadsheetml/2009/9/main" uri="{B025F937-C7B1-47D3-B67F-A62EFF666E3E}">
          <x14:id>{E53EE222-DC28-4119-8E7D-EE510EFFF0B4}</x14:id>
        </ext>
      </extLst>
    </cfRule>
  </conditionalFormatting>
  <conditionalFormatting sqref="J90:M95">
    <cfRule type="dataBar" priority="2">
      <dataBar>
        <cfvo type="min"/>
        <cfvo type="max"/>
        <color rgb="FF63C384"/>
      </dataBar>
      <extLst>
        <ext xmlns:x14="http://schemas.microsoft.com/office/spreadsheetml/2009/9/main" uri="{B025F937-C7B1-47D3-B67F-A62EFF666E3E}">
          <x14:id>{76599234-F715-4D56-A009-CD2781030625}</x14:id>
        </ext>
      </extLst>
    </cfRule>
  </conditionalFormatting>
  <conditionalFormatting sqref="J71:N73">
    <cfRule type="dataBar" priority="9">
      <dataBar>
        <cfvo type="min"/>
        <cfvo type="max"/>
        <color rgb="FF638EC6"/>
      </dataBar>
      <extLst>
        <ext xmlns:x14="http://schemas.microsoft.com/office/spreadsheetml/2009/9/main" uri="{B025F937-C7B1-47D3-B67F-A62EFF666E3E}">
          <x14:id>{29E20A5B-5F3E-4A77-BEFB-A5AA802FA5EC}</x14:id>
        </ext>
      </extLst>
    </cfRule>
    <cfRule type="colorScale" priority="10">
      <colorScale>
        <cfvo type="min"/>
        <cfvo type="max"/>
        <color rgb="FFFCFCFF"/>
        <color rgb="FF63BE7B"/>
      </colorScale>
    </cfRule>
    <cfRule type="top10" dxfId="0" priority="11" rank="5"/>
    <cfRule type="colorScale" priority="13">
      <colorScale>
        <cfvo type="min"/>
        <cfvo type="percentile" val="50"/>
        <cfvo type="max"/>
        <color rgb="FFF8696B"/>
        <color rgb="FFFFEB84"/>
        <color rgb="FF63BE7B"/>
      </colorScale>
    </cfRule>
  </conditionalFormatting>
  <conditionalFormatting sqref="J96:N96">
    <cfRule type="colorScale" priority="1">
      <colorScale>
        <cfvo type="min"/>
        <cfvo type="percentile" val="50"/>
        <cfvo type="max"/>
        <color rgb="FFF8696B"/>
        <color rgb="FFFFEB84"/>
        <color rgb="FF63BE7B"/>
      </colorScale>
    </cfRule>
  </conditionalFormatting>
  <conditionalFormatting sqref="K72">
    <cfRule type="dataBar" priority="12">
      <dataBar>
        <cfvo type="min"/>
        <cfvo type="max"/>
        <color rgb="FFFFB628"/>
      </dataBar>
      <extLst>
        <ext xmlns:x14="http://schemas.microsoft.com/office/spreadsheetml/2009/9/main" uri="{B025F937-C7B1-47D3-B67F-A62EFF666E3E}">
          <x14:id>{AF8393A0-3D4F-4BB6-AD75-D30F218CFD41}</x14:id>
        </ext>
      </extLst>
    </cfRule>
  </conditionalFormatting>
  <conditionalFormatting sqref="K84:M86">
    <cfRule type="dataBar" priority="4">
      <dataBar>
        <cfvo type="min"/>
        <cfvo type="max"/>
        <color rgb="FF63C384"/>
      </dataBar>
      <extLst>
        <ext xmlns:x14="http://schemas.microsoft.com/office/spreadsheetml/2009/9/main" uri="{B025F937-C7B1-47D3-B67F-A62EFF666E3E}">
          <x14:id>{CFF2847F-E0D9-42C6-9FEB-C009611BABB9}</x14:id>
        </ext>
      </extLst>
    </cfRule>
  </conditionalFormatting>
  <conditionalFormatting sqref="Q71:Q73">
    <cfRule type="dataBar" priority="7">
      <dataBar>
        <cfvo type="min"/>
        <cfvo type="max"/>
        <color rgb="FF63C384"/>
      </dataBar>
      <extLst>
        <ext xmlns:x14="http://schemas.microsoft.com/office/spreadsheetml/2009/9/main" uri="{B025F937-C7B1-47D3-B67F-A62EFF666E3E}">
          <x14:id>{2D6D2B44-FA96-4FF9-9996-2C140FED0D05}</x14:id>
        </ext>
      </extLst>
    </cfRule>
  </conditionalFormatting>
  <conditionalFormatting sqref="Q77:T82">
    <cfRule type="dataBar" priority="6">
      <dataBar>
        <cfvo type="min"/>
        <cfvo type="max"/>
        <color rgb="FF63C384"/>
      </dataBar>
      <extLst>
        <ext xmlns:x14="http://schemas.microsoft.com/office/spreadsheetml/2009/9/main" uri="{B025F937-C7B1-47D3-B67F-A62EFF666E3E}">
          <x14:id>{7E2C684F-68CA-4E3B-9BF8-CC0A0212178F}</x14:id>
        </ext>
      </extLst>
    </cfRule>
  </conditionalFormatting>
  <conditionalFormatting sqref="Q83:U83">
    <cfRule type="colorScale" priority="5">
      <colorScale>
        <cfvo type="min"/>
        <cfvo type="percentile" val="50"/>
        <cfvo type="max"/>
        <color rgb="FFF8696B"/>
        <color rgb="FFFFEB84"/>
        <color rgb="FF63BE7B"/>
      </colorScale>
    </cfRule>
  </conditionalFormatting>
  <conditionalFormatting sqref="R71:T73">
    <cfRule type="dataBar" priority="8">
      <dataBar>
        <cfvo type="min"/>
        <cfvo type="max"/>
        <color rgb="FF63C384"/>
      </dataBar>
      <extLst>
        <ext xmlns:x14="http://schemas.microsoft.com/office/spreadsheetml/2009/9/main" uri="{B025F937-C7B1-47D3-B67F-A62EFF666E3E}">
          <x14:id>{A872F51C-FDB0-4587-A3B9-EDD9BAF9F609}</x14:id>
        </ext>
      </extLst>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dataBar" id="{1047BCC0-A0E1-434A-B0D0-707866A4282F}">
            <x14:dataBar minLength="0" maxLength="100" border="1" negativeBarBorderColorSameAsPositive="0">
              <x14:cfvo type="autoMin"/>
              <x14:cfvo type="autoMax"/>
              <x14:borderColor rgb="FF63C384"/>
              <x14:negativeFillColor rgb="FFFF0000"/>
              <x14:negativeBorderColor rgb="FFFF0000"/>
              <x14:axisColor rgb="FF000000"/>
            </x14:dataBar>
          </x14:cfRule>
          <xm:sqref>J84:J86</xm:sqref>
        </x14:conditionalFormatting>
        <x14:conditionalFormatting xmlns:xm="http://schemas.microsoft.com/office/excel/2006/main">
          <x14:cfRule type="dataBar" id="{B64B3F4E-39BE-467A-AE90-2BE3F8FCD702}">
            <x14:dataBar minLength="0" maxLength="100" border="1" negativeBarBorderColorSameAsPositive="0">
              <x14:cfvo type="autoMin"/>
              <x14:cfvo type="autoMax"/>
              <x14:borderColor rgb="FF63C384"/>
              <x14:negativeFillColor rgb="FFFF0000"/>
              <x14:negativeBorderColor rgb="FFFF0000"/>
              <x14:axisColor rgb="FF000000"/>
            </x14:dataBar>
          </x14:cfRule>
          <xm:sqref>J71:M73</xm:sqref>
        </x14:conditionalFormatting>
        <x14:conditionalFormatting xmlns:xm="http://schemas.microsoft.com/office/excel/2006/main">
          <x14:cfRule type="dataBar" id="{E53EE222-DC28-4119-8E7D-EE510EFFF0B4}">
            <x14:dataBar minLength="0" maxLength="100" border="1" negativeBarBorderColorSameAsPositive="0">
              <x14:cfvo type="autoMin"/>
              <x14:cfvo type="autoMax"/>
              <x14:borderColor rgb="FF63C384"/>
              <x14:negativeFillColor rgb="FFFF0000"/>
              <x14:negativeBorderColor rgb="FFFF0000"/>
              <x14:axisColor rgb="FF000000"/>
            </x14:dataBar>
          </x14:cfRule>
          <xm:sqref>J77:M79</xm:sqref>
        </x14:conditionalFormatting>
        <x14:conditionalFormatting xmlns:xm="http://schemas.microsoft.com/office/excel/2006/main">
          <x14:cfRule type="dataBar" id="{76599234-F715-4D56-A009-CD2781030625}">
            <x14:dataBar minLength="0" maxLength="100" border="1" negativeBarBorderColorSameAsPositive="0">
              <x14:cfvo type="autoMin"/>
              <x14:cfvo type="autoMax"/>
              <x14:borderColor rgb="FF63C384"/>
              <x14:negativeFillColor rgb="FFFF0000"/>
              <x14:negativeBorderColor rgb="FFFF0000"/>
              <x14:axisColor rgb="FF000000"/>
            </x14:dataBar>
          </x14:cfRule>
          <xm:sqref>J90:M95</xm:sqref>
        </x14:conditionalFormatting>
        <x14:conditionalFormatting xmlns:xm="http://schemas.microsoft.com/office/excel/2006/main">
          <x14:cfRule type="dataBar" id="{29E20A5B-5F3E-4A77-BEFB-A5AA802FA5EC}">
            <x14:dataBar minLength="0" maxLength="100" border="1" negativeBarBorderColorSameAsPositive="0">
              <x14:cfvo type="autoMin"/>
              <x14:cfvo type="autoMax"/>
              <x14:borderColor rgb="FF638EC6"/>
              <x14:negativeFillColor rgb="FFFF0000"/>
              <x14:negativeBorderColor rgb="FFFF0000"/>
              <x14:axisColor rgb="FF000000"/>
            </x14:dataBar>
          </x14:cfRule>
          <xm:sqref>J71:N73</xm:sqref>
        </x14:conditionalFormatting>
        <x14:conditionalFormatting xmlns:xm="http://schemas.microsoft.com/office/excel/2006/main">
          <x14:cfRule type="dataBar" id="{AF8393A0-3D4F-4BB6-AD75-D30F218CFD41}">
            <x14:dataBar minLength="0" maxLength="100" border="1" negativeBarBorderColorSameAsPositive="0">
              <x14:cfvo type="autoMin"/>
              <x14:cfvo type="autoMax"/>
              <x14:borderColor rgb="FFFFB628"/>
              <x14:negativeFillColor rgb="FFFF0000"/>
              <x14:negativeBorderColor rgb="FFFF0000"/>
              <x14:axisColor rgb="FF000000"/>
            </x14:dataBar>
          </x14:cfRule>
          <xm:sqref>K72</xm:sqref>
        </x14:conditionalFormatting>
        <x14:conditionalFormatting xmlns:xm="http://schemas.microsoft.com/office/excel/2006/main">
          <x14:cfRule type="dataBar" id="{CFF2847F-E0D9-42C6-9FEB-C009611BABB9}">
            <x14:dataBar minLength="0" maxLength="100" border="1" negativeBarBorderColorSameAsPositive="0">
              <x14:cfvo type="autoMin"/>
              <x14:cfvo type="autoMax"/>
              <x14:borderColor rgb="FF63C384"/>
              <x14:negativeFillColor rgb="FFFF0000"/>
              <x14:negativeBorderColor rgb="FFFF0000"/>
              <x14:axisColor rgb="FF000000"/>
            </x14:dataBar>
          </x14:cfRule>
          <xm:sqref>K84:M86</xm:sqref>
        </x14:conditionalFormatting>
        <x14:conditionalFormatting xmlns:xm="http://schemas.microsoft.com/office/excel/2006/main">
          <x14:cfRule type="dataBar" id="{2D6D2B44-FA96-4FF9-9996-2C140FED0D05}">
            <x14:dataBar minLength="0" maxLength="100" border="1" negativeBarBorderColorSameAsPositive="0">
              <x14:cfvo type="autoMin"/>
              <x14:cfvo type="autoMax"/>
              <x14:borderColor rgb="FF63C384"/>
              <x14:negativeFillColor rgb="FFFF0000"/>
              <x14:negativeBorderColor rgb="FFFF0000"/>
              <x14:axisColor rgb="FF000000"/>
            </x14:dataBar>
          </x14:cfRule>
          <xm:sqref>Q71:Q73</xm:sqref>
        </x14:conditionalFormatting>
        <x14:conditionalFormatting xmlns:xm="http://schemas.microsoft.com/office/excel/2006/main">
          <x14:cfRule type="dataBar" id="{7E2C684F-68CA-4E3B-9BF8-CC0A0212178F}">
            <x14:dataBar minLength="0" maxLength="100" border="1" negativeBarBorderColorSameAsPositive="0">
              <x14:cfvo type="autoMin"/>
              <x14:cfvo type="autoMax"/>
              <x14:borderColor rgb="FF63C384"/>
              <x14:negativeFillColor rgb="FFFF0000"/>
              <x14:negativeBorderColor rgb="FFFF0000"/>
              <x14:axisColor rgb="FF000000"/>
            </x14:dataBar>
          </x14:cfRule>
          <xm:sqref>Q77:T82</xm:sqref>
        </x14:conditionalFormatting>
        <x14:conditionalFormatting xmlns:xm="http://schemas.microsoft.com/office/excel/2006/main">
          <x14:cfRule type="dataBar" id="{A872F51C-FDB0-4587-A3B9-EDD9BAF9F609}">
            <x14:dataBar minLength="0" maxLength="100" border="1" negativeBarBorderColorSameAsPositive="0">
              <x14:cfvo type="autoMin"/>
              <x14:cfvo type="autoMax"/>
              <x14:borderColor rgb="FF63C384"/>
              <x14:negativeFillColor rgb="FFFF0000"/>
              <x14:negativeBorderColor rgb="FFFF0000"/>
              <x14:axisColor rgb="FF000000"/>
            </x14:dataBar>
          </x14:cfRule>
          <xm:sqref>R71:T73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Terina Feliz</dc:creator>
  <cp:lastModifiedBy>Terina Feliz</cp:lastModifiedBy>
  <dcterms:created xsi:type="dcterms:W3CDTF">2026-04-17T13:26:50Z</dcterms:created>
  <dcterms:modified xsi:type="dcterms:W3CDTF">2026-04-17T13:28:02Z</dcterms:modified>
</cp:coreProperties>
</file>