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8_{440666F4-0EB6-4A4E-BCDB-73348AC68018}" xr6:coauthVersionLast="47" xr6:coauthVersionMax="47" xr10:uidLastSave="{00000000-0000-0000-0000-000000000000}"/>
  <bookViews>
    <workbookView xWindow="390" yWindow="390" windowWidth="11865" windowHeight="15450" xr2:uid="{D8CB27B6-A575-40F6-A715-BD3511CD8052}"/>
  </bookViews>
  <sheets>
    <sheet name="Plantilla Ejecución mes" sheetId="1" r:id="rId1"/>
  </sheets>
  <externalReferences>
    <externalReference r:id="rId2"/>
  </externalReferences>
  <definedNames>
    <definedName name="_xlnm._FilterDatabase" localSheetId="0" hidden="1">'Plantilla Ejecución mes'!$A$7:$AC$84</definedName>
    <definedName name="_xlnm.Print_Area" localSheetId="0">'Plantilla Ejecución mes'!$B$1:$Q$107</definedName>
    <definedName name="_xlnm.Print_Titles" localSheetId="0">'Plantilla Ejecución mes'!$B:$C,'Plantilla Ejecución mes'!$1:$7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71" i="1"/>
  <c r="P70" i="1"/>
  <c r="P69" i="1" s="1"/>
  <c r="M69" i="1"/>
  <c r="L69" i="1"/>
  <c r="K69" i="1"/>
  <c r="J69" i="1"/>
  <c r="I69" i="1"/>
  <c r="H69" i="1"/>
  <c r="G69" i="1"/>
  <c r="F69" i="1"/>
  <c r="E69" i="1"/>
  <c r="P68" i="1"/>
  <c r="P67" i="1"/>
  <c r="P66" i="1"/>
  <c r="M66" i="1"/>
  <c r="L66" i="1"/>
  <c r="K66" i="1"/>
  <c r="J66" i="1"/>
  <c r="I66" i="1"/>
  <c r="H66" i="1"/>
  <c r="G66" i="1"/>
  <c r="F66" i="1"/>
  <c r="E66" i="1"/>
  <c r="D66" i="1"/>
  <c r="P65" i="1"/>
  <c r="P64" i="1"/>
  <c r="P63" i="1"/>
  <c r="P62" i="1"/>
  <c r="P61" i="1" s="1"/>
  <c r="O60" i="1"/>
  <c r="N60" i="1"/>
  <c r="M60" i="1"/>
  <c r="L60" i="1"/>
  <c r="K60" i="1"/>
  <c r="J60" i="1"/>
  <c r="I60" i="1"/>
  <c r="H60" i="1"/>
  <c r="G60" i="1"/>
  <c r="F60" i="1"/>
  <c r="P60" i="1" s="1"/>
  <c r="E60" i="1"/>
  <c r="D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P58" i="1"/>
  <c r="O57" i="1"/>
  <c r="N57" i="1"/>
  <c r="M57" i="1"/>
  <c r="L57" i="1"/>
  <c r="K57" i="1"/>
  <c r="J57" i="1"/>
  <c r="I57" i="1"/>
  <c r="I51" i="1" s="1"/>
  <c r="H57" i="1"/>
  <c r="G57" i="1"/>
  <c r="F57" i="1"/>
  <c r="P57" i="1" s="1"/>
  <c r="E57" i="1"/>
  <c r="D57" i="1"/>
  <c r="O56" i="1"/>
  <c r="N56" i="1"/>
  <c r="M56" i="1"/>
  <c r="L56" i="1"/>
  <c r="K56" i="1"/>
  <c r="J56" i="1"/>
  <c r="I56" i="1"/>
  <c r="H56" i="1"/>
  <c r="G56" i="1"/>
  <c r="F56" i="1"/>
  <c r="P56" i="1" s="1"/>
  <c r="E56" i="1"/>
  <c r="D56" i="1"/>
  <c r="P55" i="1"/>
  <c r="P54" i="1"/>
  <c r="O53" i="1"/>
  <c r="N53" i="1"/>
  <c r="N51" i="1" s="1"/>
  <c r="M53" i="1"/>
  <c r="M51" i="1" s="1"/>
  <c r="L53" i="1"/>
  <c r="K53" i="1"/>
  <c r="J53" i="1"/>
  <c r="I53" i="1"/>
  <c r="H53" i="1"/>
  <c r="G53" i="1"/>
  <c r="F53" i="1"/>
  <c r="F51" i="1" s="1"/>
  <c r="E53" i="1"/>
  <c r="E51" i="1" s="1"/>
  <c r="D53" i="1"/>
  <c r="P53" i="1" s="1"/>
  <c r="O52" i="1"/>
  <c r="N52" i="1"/>
  <c r="M52" i="1"/>
  <c r="L52" i="1"/>
  <c r="L51" i="1" s="1"/>
  <c r="K52" i="1"/>
  <c r="K51" i="1" s="1"/>
  <c r="J52" i="1"/>
  <c r="J51" i="1" s="1"/>
  <c r="I52" i="1"/>
  <c r="H52" i="1"/>
  <c r="G52" i="1"/>
  <c r="F52" i="1"/>
  <c r="E52" i="1"/>
  <c r="D52" i="1"/>
  <c r="P52" i="1" s="1"/>
  <c r="P51" i="1" s="1"/>
  <c r="O51" i="1"/>
  <c r="H51" i="1"/>
  <c r="G51" i="1"/>
  <c r="P50" i="1"/>
  <c r="P49" i="1"/>
  <c r="P48" i="1"/>
  <c r="P47" i="1"/>
  <c r="P46" i="1"/>
  <c r="P45" i="1"/>
  <c r="P43" i="1" s="1"/>
  <c r="P44" i="1"/>
  <c r="D43" i="1"/>
  <c r="P42" i="1"/>
  <c r="P41" i="1"/>
  <c r="P40" i="1"/>
  <c r="P39" i="1"/>
  <c r="P38" i="1"/>
  <c r="P37" i="1"/>
  <c r="P36" i="1"/>
  <c r="P35" i="1" s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P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O31" i="1"/>
  <c r="N31" i="1"/>
  <c r="M31" i="1"/>
  <c r="L31" i="1"/>
  <c r="K31" i="1"/>
  <c r="J31" i="1"/>
  <c r="I31" i="1"/>
  <c r="H31" i="1"/>
  <c r="P31" i="1" s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O28" i="1"/>
  <c r="O25" i="1" s="1"/>
  <c r="N28" i="1"/>
  <c r="M28" i="1"/>
  <c r="L28" i="1"/>
  <c r="K28" i="1"/>
  <c r="J28" i="1"/>
  <c r="I28" i="1"/>
  <c r="H28" i="1"/>
  <c r="H25" i="1" s="1"/>
  <c r="G28" i="1"/>
  <c r="P28" i="1" s="1"/>
  <c r="F28" i="1"/>
  <c r="E28" i="1"/>
  <c r="D28" i="1"/>
  <c r="O27" i="1"/>
  <c r="N27" i="1"/>
  <c r="M27" i="1"/>
  <c r="M25" i="1" s="1"/>
  <c r="L27" i="1"/>
  <c r="L25" i="1" s="1"/>
  <c r="K27" i="1"/>
  <c r="J27" i="1"/>
  <c r="I27" i="1"/>
  <c r="H27" i="1"/>
  <c r="G27" i="1"/>
  <c r="F27" i="1"/>
  <c r="E27" i="1"/>
  <c r="E25" i="1" s="1"/>
  <c r="D27" i="1"/>
  <c r="D25" i="1" s="1"/>
  <c r="O26" i="1"/>
  <c r="N26" i="1"/>
  <c r="M26" i="1"/>
  <c r="L26" i="1"/>
  <c r="K26" i="1"/>
  <c r="K25" i="1" s="1"/>
  <c r="J26" i="1"/>
  <c r="J25" i="1" s="1"/>
  <c r="I26" i="1"/>
  <c r="I25" i="1" s="1"/>
  <c r="H26" i="1"/>
  <c r="G26" i="1"/>
  <c r="F26" i="1"/>
  <c r="P26" i="1" s="1"/>
  <c r="E26" i="1"/>
  <c r="D26" i="1"/>
  <c r="N25" i="1"/>
  <c r="F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O23" i="1"/>
  <c r="N23" i="1"/>
  <c r="M23" i="1"/>
  <c r="L23" i="1"/>
  <c r="K23" i="1"/>
  <c r="J23" i="1"/>
  <c r="I23" i="1"/>
  <c r="H23" i="1"/>
  <c r="P23" i="1" s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O20" i="1"/>
  <c r="N20" i="1"/>
  <c r="M20" i="1"/>
  <c r="L20" i="1"/>
  <c r="K20" i="1"/>
  <c r="J20" i="1"/>
  <c r="I20" i="1"/>
  <c r="H20" i="1"/>
  <c r="G20" i="1"/>
  <c r="P20" i="1" s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O18" i="1"/>
  <c r="N18" i="1"/>
  <c r="M18" i="1"/>
  <c r="L18" i="1"/>
  <c r="K18" i="1"/>
  <c r="J18" i="1"/>
  <c r="J15" i="1" s="1"/>
  <c r="I18" i="1"/>
  <c r="I15" i="1" s="1"/>
  <c r="H18" i="1"/>
  <c r="G18" i="1"/>
  <c r="F18" i="1"/>
  <c r="E18" i="1"/>
  <c r="D18" i="1"/>
  <c r="P18" i="1" s="1"/>
  <c r="O17" i="1"/>
  <c r="O15" i="1" s="1"/>
  <c r="N17" i="1"/>
  <c r="N15" i="1" s="1"/>
  <c r="M17" i="1"/>
  <c r="L17" i="1"/>
  <c r="K17" i="1"/>
  <c r="J17" i="1"/>
  <c r="I17" i="1"/>
  <c r="H17" i="1"/>
  <c r="G17" i="1"/>
  <c r="G15" i="1" s="1"/>
  <c r="F17" i="1"/>
  <c r="F15" i="1" s="1"/>
  <c r="E17" i="1"/>
  <c r="D17" i="1"/>
  <c r="O16" i="1"/>
  <c r="N16" i="1"/>
  <c r="M16" i="1"/>
  <c r="M15" i="1" s="1"/>
  <c r="L16" i="1"/>
  <c r="L15" i="1" s="1"/>
  <c r="K16" i="1"/>
  <c r="K15" i="1" s="1"/>
  <c r="J16" i="1"/>
  <c r="I16" i="1"/>
  <c r="H16" i="1"/>
  <c r="G16" i="1"/>
  <c r="F16" i="1"/>
  <c r="E16" i="1"/>
  <c r="E15" i="1" s="1"/>
  <c r="D16" i="1"/>
  <c r="P16" i="1" s="1"/>
  <c r="H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O12" i="1"/>
  <c r="O9" i="1" s="1"/>
  <c r="N12" i="1"/>
  <c r="M12" i="1"/>
  <c r="L12" i="1"/>
  <c r="K12" i="1"/>
  <c r="J12" i="1"/>
  <c r="I12" i="1"/>
  <c r="H12" i="1"/>
  <c r="H9" i="1" s="1"/>
  <c r="H73" i="1" s="1"/>
  <c r="H84" i="1" s="1"/>
  <c r="G12" i="1"/>
  <c r="P12" i="1" s="1"/>
  <c r="F12" i="1"/>
  <c r="E12" i="1"/>
  <c r="D12" i="1"/>
  <c r="O11" i="1"/>
  <c r="N11" i="1"/>
  <c r="M11" i="1"/>
  <c r="M9" i="1" s="1"/>
  <c r="L11" i="1"/>
  <c r="L9" i="1" s="1"/>
  <c r="K11" i="1"/>
  <c r="J11" i="1"/>
  <c r="I11" i="1"/>
  <c r="H11" i="1"/>
  <c r="G11" i="1"/>
  <c r="F11" i="1"/>
  <c r="E11" i="1"/>
  <c r="E9" i="1" s="1"/>
  <c r="D11" i="1"/>
  <c r="D9" i="1" s="1"/>
  <c r="O10" i="1"/>
  <c r="N10" i="1"/>
  <c r="M10" i="1"/>
  <c r="L10" i="1"/>
  <c r="K10" i="1"/>
  <c r="K9" i="1" s="1"/>
  <c r="K73" i="1" s="1"/>
  <c r="K84" i="1" s="1"/>
  <c r="J10" i="1"/>
  <c r="J9" i="1" s="1"/>
  <c r="J73" i="1" s="1"/>
  <c r="J84" i="1" s="1"/>
  <c r="I10" i="1"/>
  <c r="I9" i="1" s="1"/>
  <c r="H10" i="1"/>
  <c r="G10" i="1"/>
  <c r="F10" i="1"/>
  <c r="E10" i="1"/>
  <c r="D10" i="1"/>
  <c r="P10" i="1" s="1"/>
  <c r="N9" i="1"/>
  <c r="N73" i="1" s="1"/>
  <c r="N84" i="1" s="1"/>
  <c r="F9" i="1"/>
  <c r="F73" i="1" s="1"/>
  <c r="F84" i="1" s="1"/>
  <c r="AC8" i="1"/>
  <c r="W8" i="1"/>
  <c r="V8" i="1"/>
  <c r="J108" i="1" l="1"/>
  <c r="O73" i="1"/>
  <c r="O84" i="1" s="1"/>
  <c r="N108" i="1" s="1"/>
  <c r="O108" i="1"/>
  <c r="M108" i="1"/>
  <c r="L73" i="1"/>
  <c r="L84" i="1" s="1"/>
  <c r="K108" i="1" s="1"/>
  <c r="I73" i="1"/>
  <c r="I84" i="1" s="1"/>
  <c r="H108" i="1" s="1"/>
  <c r="E73" i="1"/>
  <c r="E84" i="1" s="1"/>
  <c r="E108" i="1" s="1"/>
  <c r="M73" i="1"/>
  <c r="M84" i="1" s="1"/>
  <c r="P15" i="1"/>
  <c r="P25" i="1"/>
  <c r="G9" i="1"/>
  <c r="G25" i="1"/>
  <c r="X8" i="1"/>
  <c r="Y8" i="1" s="1"/>
  <c r="Z8" i="1" s="1"/>
  <c r="AA8" i="1" s="1"/>
  <c r="P17" i="1"/>
  <c r="P11" i="1"/>
  <c r="P9" i="1" s="1"/>
  <c r="P73" i="1" s="1"/>
  <c r="P84" i="1" s="1"/>
  <c r="D15" i="1"/>
  <c r="D73" i="1" s="1"/>
  <c r="D84" i="1" s="1"/>
  <c r="P27" i="1"/>
  <c r="D51" i="1"/>
  <c r="L108" i="1" l="1"/>
  <c r="D108" i="1"/>
  <c r="G73" i="1"/>
  <c r="G84" i="1" s="1"/>
  <c r="AB7" i="1"/>
  <c r="AC7" i="1" s="1"/>
  <c r="I108" i="1"/>
  <c r="F108" i="1" l="1"/>
  <c r="G108" i="1"/>
  <c r="J4" i="1"/>
</calcChain>
</file>

<file path=xl/sharedStrings.xml><?xml version="1.0" encoding="utf-8"?>
<sst xmlns="http://schemas.openxmlformats.org/spreadsheetml/2006/main" count="144" uniqueCount="123">
  <si>
    <t>Consejo Nacional de Investigaciones Agropecuarias y Forestales</t>
  </si>
  <si>
    <t>Notas:</t>
  </si>
  <si>
    <t>CONIAF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</si>
  <si>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</si>
  <si>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</si>
  <si>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</si>
  <si>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</si>
  <si>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2022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</si>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</sst>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4" xfId="0" applyNumberFormat="1" applyFont="1" applyBorder="1" applyAlignment="1">
      <alignment vertical="center" wrapText="1"/>
    </xf>
    <xf numFmtId="164" fontId="8" fillId="0" borderId="0" xfId="1" applyNumberFormat="1" applyFont="1" applyBorder="1" applyProtection="1"/>
    <xf numFmtId="164" fontId="8" fillId="0" borderId="5" xfId="1" applyNumberFormat="1" applyFont="1" applyBorder="1" applyProtection="1"/>
    <xf numFmtId="164" fontId="8" fillId="0" borderId="0" xfId="1" applyNumberFormat="1" applyFont="1" applyBorder="1" applyAlignment="1" applyProtection="1">
      <alignment vertical="center" wrapText="1"/>
    </xf>
    <xf numFmtId="164" fontId="8" fillId="0" borderId="5" xfId="1" applyNumberFormat="1" applyFont="1" applyFill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10" fillId="0" borderId="5" xfId="1" applyNumberFormat="1" applyFont="1" applyFill="1" applyBorder="1" applyProtection="1"/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2" xfId="1" applyNumberFormat="1" applyFont="1" applyBorder="1" applyProtection="1"/>
    <xf numFmtId="164" fontId="8" fillId="0" borderId="3" xfId="1" applyNumberFormat="1" applyFont="1" applyBorder="1" applyProtection="1"/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F8AC1E4-4436-4711-8E61-ACCB34E69CA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FDDC634-70D2-4873-9419-1EBDEEFA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ra%20Mart&#237;nez/Downloads/Plantilla%20Ejecuci&#243;n%20Presupuestaria%20para%20TRANSPARENCIA%202022.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1.Balance.Luís"/>
      <sheetName val="Ejecución del mes.Luìs "/>
      <sheetName val="Ejecución 2022"/>
    </sheetNames>
    <sheetDataSet>
      <sheetData sheetId="0"/>
      <sheetData sheetId="1"/>
      <sheetData sheetId="2"/>
      <sheetData sheetId="3"/>
      <sheetData sheetId="4">
        <row r="18">
          <cell r="J18">
            <v>2443267.62</v>
          </cell>
          <cell r="K18">
            <v>2491116.12</v>
          </cell>
          <cell r="L18">
            <v>2416116.12</v>
          </cell>
          <cell r="M18">
            <v>2734770.28</v>
          </cell>
          <cell r="N18">
            <v>2768630.85</v>
          </cell>
          <cell r="O18">
            <v>2632618.7799999998</v>
          </cell>
          <cell r="P18">
            <v>2530467.2799999998</v>
          </cell>
          <cell r="Q18">
            <v>2530467.2799999998</v>
          </cell>
          <cell r="R18">
            <v>2455467.2799999998</v>
          </cell>
          <cell r="S18">
            <v>2455467.2799999998</v>
          </cell>
          <cell r="T18">
            <v>5242853.59</v>
          </cell>
          <cell r="U18">
            <v>2539662.64</v>
          </cell>
        </row>
        <row r="37">
          <cell r="J37">
            <v>56250</v>
          </cell>
          <cell r="K37">
            <v>56250</v>
          </cell>
          <cell r="L37">
            <v>96250</v>
          </cell>
          <cell r="M37">
            <v>76250</v>
          </cell>
          <cell r="N37">
            <v>76250</v>
          </cell>
          <cell r="O37">
            <v>945720.31999999995</v>
          </cell>
          <cell r="P37">
            <v>76250</v>
          </cell>
          <cell r="Q37">
            <v>76250</v>
          </cell>
          <cell r="R37">
            <v>76250</v>
          </cell>
          <cell r="S37">
            <v>76250</v>
          </cell>
          <cell r="T37">
            <v>2613516.75</v>
          </cell>
          <cell r="U37">
            <v>65000</v>
          </cell>
        </row>
        <row r="46">
          <cell r="J46">
            <v>0</v>
          </cell>
          <cell r="K46">
            <v>0</v>
          </cell>
          <cell r="L46">
            <v>2089.0500000000002</v>
          </cell>
          <cell r="M46">
            <v>8053.5</v>
          </cell>
          <cell r="N46">
            <v>5469.3</v>
          </cell>
          <cell r="O46">
            <v>3144.7</v>
          </cell>
          <cell r="P46">
            <v>4782.2</v>
          </cell>
          <cell r="Q46">
            <v>0</v>
          </cell>
          <cell r="R46">
            <v>8047.6</v>
          </cell>
          <cell r="S46">
            <v>0</v>
          </cell>
          <cell r="T46">
            <v>0</v>
          </cell>
          <cell r="U46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J58">
            <v>358441.58</v>
          </cell>
          <cell r="K58">
            <v>365531.88</v>
          </cell>
          <cell r="L58">
            <v>355068.77999999997</v>
          </cell>
          <cell r="M58">
            <v>401806.31</v>
          </cell>
          <cell r="N58">
            <v>406099.93</v>
          </cell>
          <cell r="O58">
            <v>387706.66000000003</v>
          </cell>
          <cell r="P58">
            <v>371176.12000000005</v>
          </cell>
          <cell r="Q58">
            <v>371176.12000000005</v>
          </cell>
          <cell r="R58">
            <v>359961.51</v>
          </cell>
          <cell r="S58">
            <v>359961.51</v>
          </cell>
          <cell r="T58">
            <v>384239.05</v>
          </cell>
          <cell r="U58">
            <v>372100.25</v>
          </cell>
        </row>
        <row r="65">
          <cell r="J65">
            <v>96998.68</v>
          </cell>
          <cell r="K65">
            <v>179161.67</v>
          </cell>
          <cell r="L65">
            <v>144716.17000000001</v>
          </cell>
          <cell r="M65">
            <v>146498.88999999998</v>
          </cell>
          <cell r="N65">
            <v>98393.61</v>
          </cell>
          <cell r="O65">
            <v>206389.72</v>
          </cell>
          <cell r="P65">
            <v>159023.59000000003</v>
          </cell>
          <cell r="Q65">
            <v>103097.23000000001</v>
          </cell>
          <cell r="R65">
            <v>147474.69</v>
          </cell>
          <cell r="S65">
            <v>151667.98000000001</v>
          </cell>
          <cell r="T65">
            <v>220284.04</v>
          </cell>
          <cell r="U65">
            <v>138999.81</v>
          </cell>
        </row>
        <row r="75">
          <cell r="J75">
            <v>0</v>
          </cell>
          <cell r="K75">
            <v>0</v>
          </cell>
          <cell r="L75">
            <v>52038</v>
          </cell>
          <cell r="M75">
            <v>0</v>
          </cell>
          <cell r="N75">
            <v>0</v>
          </cell>
          <cell r="O75">
            <v>17176</v>
          </cell>
          <cell r="P75">
            <v>0</v>
          </cell>
          <cell r="Q75">
            <v>0</v>
          </cell>
          <cell r="R75">
            <v>0</v>
          </cell>
          <cell r="S75">
            <v>122295.67</v>
          </cell>
          <cell r="T75">
            <v>0</v>
          </cell>
          <cell r="U75">
            <v>708</v>
          </cell>
        </row>
        <row r="79">
          <cell r="J79">
            <v>0</v>
          </cell>
          <cell r="K79">
            <v>0</v>
          </cell>
          <cell r="L79">
            <v>73314.460000000006</v>
          </cell>
          <cell r="M79">
            <v>188256.53</v>
          </cell>
          <cell r="N79">
            <v>335176.63</v>
          </cell>
          <cell r="O79">
            <v>0</v>
          </cell>
          <cell r="P79">
            <v>406369.26</v>
          </cell>
          <cell r="Q79">
            <v>0</v>
          </cell>
          <cell r="R79">
            <v>217777.47</v>
          </cell>
          <cell r="S79">
            <v>242576.92</v>
          </cell>
          <cell r="T79">
            <v>193605.14</v>
          </cell>
          <cell r="U79">
            <v>271428.67</v>
          </cell>
        </row>
        <row r="83"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200</v>
          </cell>
          <cell r="P83">
            <v>0</v>
          </cell>
          <cell r="Q83">
            <v>700</v>
          </cell>
          <cell r="R83">
            <v>80000</v>
          </cell>
          <cell r="S83">
            <v>0</v>
          </cell>
          <cell r="T83">
            <v>0</v>
          </cell>
          <cell r="U83">
            <v>0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43660</v>
          </cell>
          <cell r="N87">
            <v>0</v>
          </cell>
          <cell r="O87">
            <v>64285.7</v>
          </cell>
          <cell r="P87">
            <v>64285.7</v>
          </cell>
          <cell r="Q87">
            <v>64285.7</v>
          </cell>
          <cell r="R87">
            <v>64285.7</v>
          </cell>
          <cell r="S87">
            <v>64285.7</v>
          </cell>
          <cell r="T87">
            <v>64285.7</v>
          </cell>
          <cell r="U87">
            <v>193285.7</v>
          </cell>
        </row>
        <row r="93">
          <cell r="J93">
            <v>0</v>
          </cell>
          <cell r="K93">
            <v>48196.24</v>
          </cell>
          <cell r="L93">
            <v>24098.12</v>
          </cell>
          <cell r="M93">
            <v>24098.12</v>
          </cell>
          <cell r="N93">
            <v>23483.599999999999</v>
          </cell>
          <cell r="O93">
            <v>23483.599999999999</v>
          </cell>
          <cell r="P93">
            <v>23483.599999999999</v>
          </cell>
          <cell r="Q93">
            <v>308276.82</v>
          </cell>
          <cell r="R93">
            <v>23483.599999999999</v>
          </cell>
          <cell r="S93">
            <v>88906.74</v>
          </cell>
          <cell r="T93">
            <v>850744.15</v>
          </cell>
          <cell r="U93">
            <v>222897.67</v>
          </cell>
        </row>
        <row r="99">
          <cell r="J99">
            <v>0</v>
          </cell>
          <cell r="K99">
            <v>0</v>
          </cell>
          <cell r="L99">
            <v>0</v>
          </cell>
          <cell r="M99">
            <v>103129.35</v>
          </cell>
          <cell r="N99">
            <v>-48739.02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68699.600000000006</v>
          </cell>
          <cell r="T99">
            <v>221601.2</v>
          </cell>
          <cell r="U99">
            <v>349008.01</v>
          </cell>
        </row>
        <row r="114">
          <cell r="J114">
            <v>0</v>
          </cell>
          <cell r="K114">
            <v>0</v>
          </cell>
          <cell r="L114">
            <v>65171</v>
          </cell>
          <cell r="M114">
            <v>0</v>
          </cell>
          <cell r="N114">
            <v>0</v>
          </cell>
          <cell r="O114">
            <v>802597.07</v>
          </cell>
          <cell r="P114">
            <v>1633335</v>
          </cell>
          <cell r="Q114">
            <v>107758.42</v>
          </cell>
          <cell r="R114">
            <v>1723836.3</v>
          </cell>
          <cell r="S114">
            <v>1217700</v>
          </cell>
          <cell r="T114">
            <v>272000</v>
          </cell>
          <cell r="U114">
            <v>2611320.6800000002</v>
          </cell>
        </row>
        <row r="134">
          <cell r="J134">
            <v>0</v>
          </cell>
          <cell r="K134">
            <v>6490</v>
          </cell>
          <cell r="L134">
            <v>6962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14105.72</v>
          </cell>
          <cell r="T134">
            <v>24260.85</v>
          </cell>
          <cell r="U134">
            <v>23393.52</v>
          </cell>
        </row>
        <row r="140">
          <cell r="J140">
            <v>0</v>
          </cell>
          <cell r="K140">
            <v>0</v>
          </cell>
          <cell r="L140">
            <v>10550.310000000001</v>
          </cell>
          <cell r="M140">
            <v>8004</v>
          </cell>
          <cell r="N140">
            <v>0</v>
          </cell>
          <cell r="O140">
            <v>3545</v>
          </cell>
          <cell r="P140">
            <v>20262.7</v>
          </cell>
          <cell r="Q140">
            <v>3945</v>
          </cell>
          <cell r="R140">
            <v>0</v>
          </cell>
          <cell r="S140">
            <v>0</v>
          </cell>
          <cell r="T140">
            <v>0</v>
          </cell>
          <cell r="U140">
            <v>22007</v>
          </cell>
        </row>
        <row r="148"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54">
          <cell r="J154">
            <v>0</v>
          </cell>
          <cell r="K154">
            <v>0</v>
          </cell>
          <cell r="L154">
            <v>31638.16</v>
          </cell>
          <cell r="M154">
            <v>0</v>
          </cell>
          <cell r="N154">
            <v>20526.099999999999</v>
          </cell>
          <cell r="O154">
            <v>0</v>
          </cell>
          <cell r="P154">
            <v>25742.66</v>
          </cell>
          <cell r="Q154">
            <v>9449.7099999999991</v>
          </cell>
          <cell r="R154">
            <v>0</v>
          </cell>
          <cell r="S154">
            <v>0</v>
          </cell>
          <cell r="T154">
            <v>7434</v>
          </cell>
          <cell r="U154">
            <v>54901.13</v>
          </cell>
        </row>
        <row r="160"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40868.120000000003</v>
          </cell>
          <cell r="N163">
            <v>0</v>
          </cell>
          <cell r="O163">
            <v>60</v>
          </cell>
          <cell r="P163">
            <v>436.6</v>
          </cell>
          <cell r="Q163">
            <v>69924.86</v>
          </cell>
          <cell r="R163">
            <v>0</v>
          </cell>
          <cell r="S163">
            <v>0</v>
          </cell>
          <cell r="T163">
            <v>47672</v>
          </cell>
        </row>
        <row r="168"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2662.2</v>
          </cell>
          <cell r="P168">
            <v>0</v>
          </cell>
          <cell r="Q168">
            <v>4119.53</v>
          </cell>
          <cell r="R168">
            <v>0</v>
          </cell>
          <cell r="S168">
            <v>0</v>
          </cell>
          <cell r="T168">
            <v>0</v>
          </cell>
        </row>
        <row r="175">
          <cell r="J175">
            <v>0</v>
          </cell>
          <cell r="K175">
            <v>0</v>
          </cell>
          <cell r="L175">
            <v>0</v>
          </cell>
          <cell r="M175">
            <v>240000</v>
          </cell>
          <cell r="N175">
            <v>-240000</v>
          </cell>
          <cell r="O175">
            <v>0</v>
          </cell>
          <cell r="P175">
            <v>720000</v>
          </cell>
          <cell r="Q175">
            <v>501641.84</v>
          </cell>
          <cell r="R175">
            <v>0</v>
          </cell>
          <cell r="S175">
            <v>0</v>
          </cell>
          <cell r="T175">
            <v>720000</v>
          </cell>
          <cell r="U175">
            <v>480000</v>
          </cell>
        </row>
        <row r="186">
          <cell r="J186">
            <v>0</v>
          </cell>
          <cell r="K186">
            <v>0</v>
          </cell>
          <cell r="L186">
            <v>24692.620000000003</v>
          </cell>
          <cell r="M186">
            <v>0</v>
          </cell>
          <cell r="N186">
            <v>68077.959999999992</v>
          </cell>
          <cell r="O186">
            <v>315</v>
          </cell>
          <cell r="P186">
            <v>28445.760000000002</v>
          </cell>
          <cell r="Q186">
            <v>36320.269999999997</v>
          </cell>
          <cell r="R186">
            <v>0</v>
          </cell>
          <cell r="S186">
            <v>0</v>
          </cell>
          <cell r="T186">
            <v>0</v>
          </cell>
          <cell r="U186">
            <v>418095.83999999997</v>
          </cell>
        </row>
        <row r="214"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175888.81</v>
          </cell>
          <cell r="O214">
            <v>0</v>
          </cell>
          <cell r="P214">
            <v>0</v>
          </cell>
          <cell r="Q214">
            <v>0</v>
          </cell>
          <cell r="R214">
            <v>303142</v>
          </cell>
          <cell r="S214">
            <v>39253.879999999997</v>
          </cell>
          <cell r="T214">
            <v>0</v>
          </cell>
          <cell r="U214">
            <v>709868.29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19766.18</v>
          </cell>
          <cell r="P224">
            <v>0</v>
          </cell>
          <cell r="Q224">
            <v>0</v>
          </cell>
          <cell r="R224">
            <v>0</v>
          </cell>
          <cell r="S224">
            <v>26078</v>
          </cell>
          <cell r="T224">
            <v>0</v>
          </cell>
          <cell r="U224">
            <v>0</v>
          </cell>
        </row>
        <row r="230"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44">
          <cell r="S244">
            <v>127263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0541-B440-419E-9EE1-F6EA01AF70B1}">
  <dimension ref="A1:AC108"/>
  <sheetViews>
    <sheetView showGridLines="0" tabSelected="1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A73" sqref="A73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2" customWidth="1"/>
    <col min="10" max="10" width="14.28515625" style="2" customWidth="1"/>
    <col min="11" max="11" width="14" style="9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.75" x14ac:dyDescent="0.25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.75" x14ac:dyDescent="0.25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25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>Diciembre</v>
      </c>
      <c r="K4" s="6" t="s">
        <v>7</v>
      </c>
      <c r="L4" s="5"/>
      <c r="M4" s="5"/>
      <c r="N4" s="5"/>
      <c r="O4" s="5"/>
      <c r="P4" s="5"/>
      <c r="R4" s="4" t="s">
        <v>8</v>
      </c>
    </row>
    <row r="5" spans="1:29" x14ac:dyDescent="0.25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25">
      <c r="D6" s="8"/>
      <c r="E6" s="8"/>
      <c r="F6" s="8"/>
      <c r="P6" s="10"/>
      <c r="R6" s="4" t="s">
        <v>11</v>
      </c>
    </row>
    <row r="7" spans="1:29" s="13" customFormat="1" ht="15.75" x14ac:dyDescent="0.25">
      <c r="A7" s="1"/>
      <c r="B7" s="11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20</v>
      </c>
      <c r="K7" s="12" t="s">
        <v>21</v>
      </c>
      <c r="L7" s="12" t="s">
        <v>22</v>
      </c>
      <c r="M7" s="12" t="s">
        <v>23</v>
      </c>
      <c r="N7" s="12" t="s">
        <v>24</v>
      </c>
      <c r="O7" s="12" t="s">
        <v>25</v>
      </c>
      <c r="P7" s="12" t="s">
        <v>26</v>
      </c>
      <c r="AB7" s="14">
        <f>SUM(T8:AB8)</f>
        <v>11.029108875781253</v>
      </c>
      <c r="AC7" s="14">
        <f>+AB7+AC8</f>
        <v>13.989108875781252</v>
      </c>
    </row>
    <row r="8" spans="1:29" x14ac:dyDescent="0.25">
      <c r="B8" s="15" t="s">
        <v>27</v>
      </c>
      <c r="C8" s="16"/>
      <c r="D8" s="16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  <c r="T8" s="8">
        <v>1</v>
      </c>
      <c r="U8" s="8">
        <v>1.05</v>
      </c>
      <c r="V8" s="19">
        <f>+U8*1.05</f>
        <v>1.1025</v>
      </c>
      <c r="W8" s="19">
        <f t="shared" ref="W8:AA8" si="0">+V8*1.05</f>
        <v>1.1576250000000001</v>
      </c>
      <c r="X8" s="19">
        <f t="shared" si="0"/>
        <v>1.2155062500000002</v>
      </c>
      <c r="Y8" s="19">
        <f t="shared" si="0"/>
        <v>1.2762815625000004</v>
      </c>
      <c r="Z8" s="19">
        <f t="shared" si="0"/>
        <v>1.3400956406250004</v>
      </c>
      <c r="AA8" s="19">
        <f t="shared" si="0"/>
        <v>1.4071004226562505</v>
      </c>
      <c r="AB8" s="8">
        <v>1.48</v>
      </c>
      <c r="AC8" s="19">
        <f>+AB8*2</f>
        <v>2.96</v>
      </c>
    </row>
    <row r="9" spans="1:29" s="13" customFormat="1" ht="30" x14ac:dyDescent="0.25">
      <c r="A9" s="20">
        <v>1</v>
      </c>
      <c r="B9" s="21" t="s">
        <v>28</v>
      </c>
      <c r="C9" s="22"/>
      <c r="D9" s="23">
        <f>SUM(D10:D14)</f>
        <v>2857959.2</v>
      </c>
      <c r="E9" s="24">
        <f t="shared" ref="E9:P9" si="1">SUM(E10:E14)</f>
        <v>2912898</v>
      </c>
      <c r="F9" s="24">
        <f t="shared" si="1"/>
        <v>2869523.9499999997</v>
      </c>
      <c r="G9" s="24">
        <f t="shared" si="1"/>
        <v>3220880.09</v>
      </c>
      <c r="H9" s="24">
        <f t="shared" si="1"/>
        <v>3256450.08</v>
      </c>
      <c r="I9" s="24">
        <f t="shared" si="1"/>
        <v>3969190.46</v>
      </c>
      <c r="J9" s="24">
        <f t="shared" si="1"/>
        <v>2982675.6</v>
      </c>
      <c r="K9" s="24">
        <f t="shared" si="1"/>
        <v>2977893.4</v>
      </c>
      <c r="L9" s="24">
        <f t="shared" si="1"/>
        <v>2899726.3899999997</v>
      </c>
      <c r="M9" s="24">
        <f t="shared" si="1"/>
        <v>2891678.79</v>
      </c>
      <c r="N9" s="24">
        <f t="shared" si="1"/>
        <v>8240609.3899999997</v>
      </c>
      <c r="O9" s="24">
        <f t="shared" si="1"/>
        <v>2976762.89</v>
      </c>
      <c r="P9" s="24">
        <f t="shared" si="1"/>
        <v>42056248.24000001</v>
      </c>
      <c r="T9" s="25"/>
    </row>
    <row r="10" spans="1:29" s="13" customFormat="1" x14ac:dyDescent="0.25">
      <c r="A10" s="20">
        <v>2</v>
      </c>
      <c r="B10" s="26" t="s">
        <v>29</v>
      </c>
      <c r="D10" s="27">
        <f>'[1]Ejecución 2022'!J18</f>
        <v>2443267.62</v>
      </c>
      <c r="E10" s="28">
        <f>'[1]Ejecución 2022'!K18</f>
        <v>2491116.12</v>
      </c>
      <c r="F10" s="28">
        <f>'[1]Ejecución 2022'!L18</f>
        <v>2416116.12</v>
      </c>
      <c r="G10" s="28">
        <f>'[1]Ejecución 2022'!M18</f>
        <v>2734770.28</v>
      </c>
      <c r="H10" s="28">
        <f>'[1]Ejecución 2022'!N18</f>
        <v>2768630.85</v>
      </c>
      <c r="I10" s="28">
        <f>'[1]Ejecución 2022'!O18</f>
        <v>2632618.7799999998</v>
      </c>
      <c r="J10" s="28">
        <f>'[1]Ejecución 2022'!P18</f>
        <v>2530467.2799999998</v>
      </c>
      <c r="K10" s="28">
        <f>'[1]Ejecución 2022'!Q18</f>
        <v>2530467.2799999998</v>
      </c>
      <c r="L10" s="28">
        <f>'[1]Ejecución 2022'!R18</f>
        <v>2455467.2799999998</v>
      </c>
      <c r="M10" s="28">
        <f>'[1]Ejecución 2022'!S18</f>
        <v>2455467.2799999998</v>
      </c>
      <c r="N10" s="28">
        <f>'[1]Ejecución 2022'!T18</f>
        <v>5242853.59</v>
      </c>
      <c r="O10" s="28">
        <f>'[1]Ejecución 2022'!U18</f>
        <v>2539662.64</v>
      </c>
      <c r="P10" s="29">
        <f t="shared" ref="P10:P13" si="2">SUM(D10:O10)</f>
        <v>33240905.120000005</v>
      </c>
    </row>
    <row r="11" spans="1:29" s="13" customFormat="1" x14ac:dyDescent="0.25">
      <c r="A11" s="20">
        <v>2</v>
      </c>
      <c r="B11" s="26" t="s">
        <v>30</v>
      </c>
      <c r="D11" s="27">
        <f>'[1]Ejecución 2022'!J37</f>
        <v>56250</v>
      </c>
      <c r="E11" s="28">
        <f>'[1]Ejecución 2022'!K37</f>
        <v>56250</v>
      </c>
      <c r="F11" s="28">
        <f>'[1]Ejecución 2022'!L37</f>
        <v>96250</v>
      </c>
      <c r="G11" s="28">
        <f>'[1]Ejecución 2022'!M37</f>
        <v>76250</v>
      </c>
      <c r="H11" s="28">
        <f>'[1]Ejecución 2022'!N37</f>
        <v>76250</v>
      </c>
      <c r="I11" s="28">
        <f>'[1]Ejecución 2022'!O37</f>
        <v>945720.31999999995</v>
      </c>
      <c r="J11" s="28">
        <f>'[1]Ejecución 2022'!P37</f>
        <v>76250</v>
      </c>
      <c r="K11" s="28">
        <f>'[1]Ejecución 2022'!Q37</f>
        <v>76250</v>
      </c>
      <c r="L11" s="28">
        <f>'[1]Ejecución 2022'!R37</f>
        <v>76250</v>
      </c>
      <c r="M11" s="28">
        <f>'[1]Ejecución 2022'!S37</f>
        <v>76250</v>
      </c>
      <c r="N11" s="28">
        <f>'[1]Ejecución 2022'!T37</f>
        <v>2613516.75</v>
      </c>
      <c r="O11" s="28">
        <f>'[1]Ejecución 2022'!U37</f>
        <v>65000</v>
      </c>
      <c r="P11" s="29">
        <f t="shared" si="2"/>
        <v>4290487.07</v>
      </c>
    </row>
    <row r="12" spans="1:29" s="13" customFormat="1" ht="30" x14ac:dyDescent="0.25">
      <c r="A12" s="20">
        <v>2</v>
      </c>
      <c r="B12" s="26" t="s">
        <v>31</v>
      </c>
      <c r="D12" s="27">
        <f>'[1]Ejecución 2022'!J46</f>
        <v>0</v>
      </c>
      <c r="E12" s="28">
        <f>'[1]Ejecución 2022'!K46</f>
        <v>0</v>
      </c>
      <c r="F12" s="28">
        <f>'[1]Ejecución 2022'!L46</f>
        <v>2089.0500000000002</v>
      </c>
      <c r="G12" s="28">
        <f>'[1]Ejecución 2022'!M46</f>
        <v>8053.5</v>
      </c>
      <c r="H12" s="28">
        <f>'[1]Ejecución 2022'!N46</f>
        <v>5469.3</v>
      </c>
      <c r="I12" s="28">
        <f>'[1]Ejecución 2022'!O46</f>
        <v>3144.7</v>
      </c>
      <c r="J12" s="28">
        <f>'[1]Ejecución 2022'!P46</f>
        <v>4782.2</v>
      </c>
      <c r="K12" s="28">
        <f>'[1]Ejecución 2022'!Q46</f>
        <v>0</v>
      </c>
      <c r="L12" s="28">
        <f>'[1]Ejecución 2022'!R46</f>
        <v>8047.6</v>
      </c>
      <c r="M12" s="28">
        <f>'[1]Ejecución 2022'!S46</f>
        <v>0</v>
      </c>
      <c r="N12" s="28">
        <f>'[1]Ejecución 2022'!T46</f>
        <v>0</v>
      </c>
      <c r="O12" s="28">
        <f>'[1]Ejecución 2022'!U46</f>
        <v>0</v>
      </c>
      <c r="P12" s="29">
        <f t="shared" si="2"/>
        <v>31586.35</v>
      </c>
    </row>
    <row r="13" spans="1:29" s="13" customFormat="1" ht="30" x14ac:dyDescent="0.25">
      <c r="A13" s="20">
        <v>2</v>
      </c>
      <c r="B13" s="26" t="s">
        <v>32</v>
      </c>
      <c r="D13" s="27">
        <f>'[1]Ejecución 2022'!J53</f>
        <v>0</v>
      </c>
      <c r="E13" s="28">
        <f>'[1]Ejecución 2022'!K53</f>
        <v>0</v>
      </c>
      <c r="F13" s="28">
        <f>'[1]Ejecución 2022'!L53</f>
        <v>0</v>
      </c>
      <c r="G13" s="28">
        <f>'[1]Ejecución 2022'!M53</f>
        <v>0</v>
      </c>
      <c r="H13" s="28">
        <f>'[1]Ejecución 2022'!N53</f>
        <v>0</v>
      </c>
      <c r="I13" s="28">
        <f>'[1]Ejecución 2022'!O53</f>
        <v>0</v>
      </c>
      <c r="J13" s="28">
        <f>'[1]Ejecución 2022'!P53</f>
        <v>0</v>
      </c>
      <c r="K13" s="28">
        <f>'[1]Ejecución 2022'!Q53</f>
        <v>0</v>
      </c>
      <c r="L13" s="28">
        <f>'[1]Ejecución 2022'!R53</f>
        <v>0</v>
      </c>
      <c r="M13" s="28">
        <f>'[1]Ejecución 2022'!S53</f>
        <v>0</v>
      </c>
      <c r="N13" s="28">
        <f>'[1]Ejecución 2022'!T53</f>
        <v>0</v>
      </c>
      <c r="O13" s="28">
        <f>'[1]Ejecución 2022'!U53</f>
        <v>0</v>
      </c>
      <c r="P13" s="29">
        <f t="shared" si="2"/>
        <v>0</v>
      </c>
    </row>
    <row r="14" spans="1:29" s="13" customFormat="1" ht="30" x14ac:dyDescent="0.25">
      <c r="A14" s="20">
        <v>2</v>
      </c>
      <c r="B14" s="26" t="s">
        <v>33</v>
      </c>
      <c r="D14" s="27">
        <f>'[1]Ejecución 2022'!J58</f>
        <v>358441.58</v>
      </c>
      <c r="E14" s="30">
        <f>'[1]Ejecución 2022'!K58</f>
        <v>365531.88</v>
      </c>
      <c r="F14" s="30">
        <f>'[1]Ejecución 2022'!L58</f>
        <v>355068.77999999997</v>
      </c>
      <c r="G14" s="30">
        <f>'[1]Ejecución 2022'!M58</f>
        <v>401806.31</v>
      </c>
      <c r="H14" s="30">
        <f>'[1]Ejecución 2022'!N58</f>
        <v>406099.93</v>
      </c>
      <c r="I14" s="30">
        <f>'[1]Ejecución 2022'!O58</f>
        <v>387706.66000000003</v>
      </c>
      <c r="J14" s="30">
        <f>'[1]Ejecución 2022'!P58</f>
        <v>371176.12000000005</v>
      </c>
      <c r="K14" s="30">
        <f>'[1]Ejecución 2022'!Q58</f>
        <v>371176.12000000005</v>
      </c>
      <c r="L14" s="30">
        <f>'[1]Ejecución 2022'!R58</f>
        <v>359961.51</v>
      </c>
      <c r="M14" s="30">
        <f>'[1]Ejecución 2022'!S58</f>
        <v>359961.51</v>
      </c>
      <c r="N14" s="30">
        <f>'[1]Ejecución 2022'!T58</f>
        <v>384239.05</v>
      </c>
      <c r="O14" s="30">
        <f>'[1]Ejecución 2022'!U58</f>
        <v>372100.25</v>
      </c>
      <c r="P14" s="31">
        <f>SUM(D14:O14)</f>
        <v>4493269.7</v>
      </c>
    </row>
    <row r="15" spans="1:29" s="13" customFormat="1" x14ac:dyDescent="0.25">
      <c r="A15" s="20">
        <v>1</v>
      </c>
      <c r="B15" s="21" t="s">
        <v>34</v>
      </c>
      <c r="D15" s="32">
        <f>SUM(D16:D24)</f>
        <v>96998.68</v>
      </c>
      <c r="E15" s="33">
        <f t="shared" ref="E15:P15" si="3">SUM(E16:E24)</f>
        <v>233847.91</v>
      </c>
      <c r="F15" s="33">
        <f t="shared" si="3"/>
        <v>366299.75</v>
      </c>
      <c r="G15" s="33">
        <f t="shared" si="3"/>
        <v>505642.89</v>
      </c>
      <c r="H15" s="33">
        <f t="shared" si="3"/>
        <v>408314.81999999995</v>
      </c>
      <c r="I15" s="33">
        <f t="shared" si="3"/>
        <v>1114132.0899999999</v>
      </c>
      <c r="J15" s="33">
        <f t="shared" si="3"/>
        <v>2286497.15</v>
      </c>
      <c r="K15" s="33">
        <f t="shared" si="3"/>
        <v>584118.17000000004</v>
      </c>
      <c r="L15" s="33">
        <f t="shared" si="3"/>
        <v>2256857.7600000002</v>
      </c>
      <c r="M15" s="33">
        <f t="shared" si="3"/>
        <v>1970238.3299999998</v>
      </c>
      <c r="N15" s="33">
        <f t="shared" si="3"/>
        <v>1846781.08</v>
      </c>
      <c r="O15" s="33">
        <f t="shared" si="3"/>
        <v>3811042.06</v>
      </c>
      <c r="P15" s="34">
        <f t="shared" si="3"/>
        <v>15480770.690000001</v>
      </c>
    </row>
    <row r="16" spans="1:29" s="13" customFormat="1" x14ac:dyDescent="0.25">
      <c r="A16" s="20">
        <v>2</v>
      </c>
      <c r="B16" s="26" t="s">
        <v>35</v>
      </c>
      <c r="D16" s="27">
        <f>'[1]Ejecución 2022'!J65</f>
        <v>96998.68</v>
      </c>
      <c r="E16" s="28">
        <f>'[1]Ejecución 2022'!K65</f>
        <v>179161.67</v>
      </c>
      <c r="F16" s="28">
        <f>'[1]Ejecución 2022'!L65</f>
        <v>144716.17000000001</v>
      </c>
      <c r="G16" s="28">
        <f>'[1]Ejecución 2022'!M65</f>
        <v>146498.88999999998</v>
      </c>
      <c r="H16" s="28">
        <f>'[1]Ejecución 2022'!N65</f>
        <v>98393.61</v>
      </c>
      <c r="I16" s="28">
        <f>'[1]Ejecución 2022'!O65</f>
        <v>206389.72</v>
      </c>
      <c r="J16" s="28">
        <f>'[1]Ejecución 2022'!P65</f>
        <v>159023.59000000003</v>
      </c>
      <c r="K16" s="28">
        <f>'[1]Ejecución 2022'!Q65</f>
        <v>103097.23000000001</v>
      </c>
      <c r="L16" s="28">
        <f>'[1]Ejecución 2022'!R65</f>
        <v>147474.69</v>
      </c>
      <c r="M16" s="28">
        <f>'[1]Ejecución 2022'!S65</f>
        <v>151667.98000000001</v>
      </c>
      <c r="N16" s="28">
        <f>'[1]Ejecución 2022'!T65</f>
        <v>220284.04</v>
      </c>
      <c r="O16" s="28">
        <f>'[1]Ejecución 2022'!U65</f>
        <v>138999.81</v>
      </c>
      <c r="P16" s="31">
        <f>SUM(D16:O16)</f>
        <v>1792706.08</v>
      </c>
    </row>
    <row r="17" spans="1:16" s="13" customFormat="1" ht="30" x14ac:dyDescent="0.25">
      <c r="A17" s="20">
        <v>2</v>
      </c>
      <c r="B17" s="26" t="s">
        <v>36</v>
      </c>
      <c r="D17" s="27">
        <f>'[1]Ejecución 2022'!J75</f>
        <v>0</v>
      </c>
      <c r="E17" s="28">
        <f>'[1]Ejecución 2022'!K75</f>
        <v>0</v>
      </c>
      <c r="F17" s="28">
        <f>'[1]Ejecución 2022'!L75</f>
        <v>52038</v>
      </c>
      <c r="G17" s="28">
        <f>'[1]Ejecución 2022'!M75</f>
        <v>0</v>
      </c>
      <c r="H17" s="28">
        <f>'[1]Ejecución 2022'!N75</f>
        <v>0</v>
      </c>
      <c r="I17" s="28">
        <f>'[1]Ejecución 2022'!O75</f>
        <v>17176</v>
      </c>
      <c r="J17" s="28">
        <f>'[1]Ejecución 2022'!P75</f>
        <v>0</v>
      </c>
      <c r="K17" s="28">
        <f>'[1]Ejecución 2022'!Q75</f>
        <v>0</v>
      </c>
      <c r="L17" s="28">
        <f>'[1]Ejecución 2022'!R75</f>
        <v>0</v>
      </c>
      <c r="M17" s="28">
        <f>'[1]Ejecución 2022'!S75</f>
        <v>122295.67</v>
      </c>
      <c r="N17" s="28">
        <f>'[1]Ejecución 2022'!T75</f>
        <v>0</v>
      </c>
      <c r="O17" s="28">
        <f>'[1]Ejecución 2022'!U75</f>
        <v>708</v>
      </c>
      <c r="P17" s="31">
        <f t="shared" ref="P17:P24" si="4">SUM(D17:O17)</f>
        <v>192217.66999999998</v>
      </c>
    </row>
    <row r="18" spans="1:16" s="13" customFormat="1" x14ac:dyDescent="0.25">
      <c r="A18" s="20">
        <v>2</v>
      </c>
      <c r="B18" s="26" t="s">
        <v>37</v>
      </c>
      <c r="D18" s="27">
        <f>'[1]Ejecución 2022'!J79</f>
        <v>0</v>
      </c>
      <c r="E18" s="28">
        <f>'[1]Ejecución 2022'!K79</f>
        <v>0</v>
      </c>
      <c r="F18" s="28">
        <f>'[1]Ejecución 2022'!L79</f>
        <v>73314.460000000006</v>
      </c>
      <c r="G18" s="28">
        <f>'[1]Ejecución 2022'!M79</f>
        <v>188256.53</v>
      </c>
      <c r="H18" s="28">
        <f>'[1]Ejecución 2022'!N79</f>
        <v>335176.63</v>
      </c>
      <c r="I18" s="28">
        <f>'[1]Ejecución 2022'!O79</f>
        <v>0</v>
      </c>
      <c r="J18" s="28">
        <f>'[1]Ejecución 2022'!P79</f>
        <v>406369.26</v>
      </c>
      <c r="K18" s="28">
        <f>'[1]Ejecución 2022'!Q79</f>
        <v>0</v>
      </c>
      <c r="L18" s="28">
        <f>'[1]Ejecución 2022'!R79</f>
        <v>217777.47</v>
      </c>
      <c r="M18" s="28">
        <f>'[1]Ejecución 2022'!S79</f>
        <v>242576.92</v>
      </c>
      <c r="N18" s="28">
        <f>'[1]Ejecución 2022'!T79</f>
        <v>193605.14</v>
      </c>
      <c r="O18" s="28">
        <f>'[1]Ejecución 2022'!U79</f>
        <v>271428.67</v>
      </c>
      <c r="P18" s="31">
        <f t="shared" si="4"/>
        <v>1928505.08</v>
      </c>
    </row>
    <row r="19" spans="1:16" s="13" customFormat="1" ht="18" customHeight="1" x14ac:dyDescent="0.25">
      <c r="A19" s="20">
        <v>2</v>
      </c>
      <c r="B19" s="26" t="s">
        <v>38</v>
      </c>
      <c r="D19" s="27">
        <f>'[1]Ejecución 2022'!J83</f>
        <v>0</v>
      </c>
      <c r="E19" s="28">
        <f>'[1]Ejecución 2022'!K83</f>
        <v>0</v>
      </c>
      <c r="F19" s="28">
        <f>'[1]Ejecución 2022'!L83</f>
        <v>0</v>
      </c>
      <c r="G19" s="28">
        <f>'[1]Ejecución 2022'!M83</f>
        <v>0</v>
      </c>
      <c r="H19" s="28">
        <f>'[1]Ejecución 2022'!N83</f>
        <v>0</v>
      </c>
      <c r="I19" s="28">
        <f>'[1]Ejecución 2022'!O83</f>
        <v>200</v>
      </c>
      <c r="J19" s="28">
        <f>'[1]Ejecución 2022'!P83</f>
        <v>0</v>
      </c>
      <c r="K19" s="28">
        <f>'[1]Ejecución 2022'!Q83</f>
        <v>700</v>
      </c>
      <c r="L19" s="28">
        <f>'[1]Ejecución 2022'!R83</f>
        <v>80000</v>
      </c>
      <c r="M19" s="28">
        <f>'[1]Ejecución 2022'!S83</f>
        <v>0</v>
      </c>
      <c r="N19" s="28">
        <f>'[1]Ejecución 2022'!T83</f>
        <v>0</v>
      </c>
      <c r="O19" s="28">
        <f>'[1]Ejecución 2022'!U83</f>
        <v>0</v>
      </c>
      <c r="P19" s="31">
        <f t="shared" si="4"/>
        <v>80900</v>
      </c>
    </row>
    <row r="20" spans="1:16" s="13" customFormat="1" x14ac:dyDescent="0.25">
      <c r="A20" s="20">
        <v>2</v>
      </c>
      <c r="B20" s="26" t="s">
        <v>39</v>
      </c>
      <c r="D20" s="27">
        <f>'[1]Ejecución 2022'!J87</f>
        <v>0</v>
      </c>
      <c r="E20" s="28">
        <f>'[1]Ejecución 2022'!K87</f>
        <v>0</v>
      </c>
      <c r="F20" s="28">
        <f>'[1]Ejecución 2022'!L87</f>
        <v>0</v>
      </c>
      <c r="G20" s="28">
        <f>'[1]Ejecución 2022'!M87</f>
        <v>43660</v>
      </c>
      <c r="H20" s="28">
        <f>'[1]Ejecución 2022'!N87</f>
        <v>0</v>
      </c>
      <c r="I20" s="28">
        <f>'[1]Ejecución 2022'!O87</f>
        <v>64285.7</v>
      </c>
      <c r="J20" s="28">
        <f>'[1]Ejecución 2022'!P87</f>
        <v>64285.7</v>
      </c>
      <c r="K20" s="28">
        <f>'[1]Ejecución 2022'!Q87</f>
        <v>64285.7</v>
      </c>
      <c r="L20" s="28">
        <f>'[1]Ejecución 2022'!R87</f>
        <v>64285.7</v>
      </c>
      <c r="M20" s="28">
        <f>'[1]Ejecución 2022'!S87</f>
        <v>64285.7</v>
      </c>
      <c r="N20" s="28">
        <f>'[1]Ejecución 2022'!T87</f>
        <v>64285.7</v>
      </c>
      <c r="O20" s="28">
        <f>'[1]Ejecución 2022'!U87</f>
        <v>193285.7</v>
      </c>
      <c r="P20" s="31">
        <f t="shared" si="4"/>
        <v>622659.9</v>
      </c>
    </row>
    <row r="21" spans="1:16" s="13" customFormat="1" x14ac:dyDescent="0.25">
      <c r="A21" s="20">
        <v>2</v>
      </c>
      <c r="B21" s="26" t="s">
        <v>40</v>
      </c>
      <c r="D21" s="27">
        <f>'[1]Ejecución 2022'!J93</f>
        <v>0</v>
      </c>
      <c r="E21" s="28">
        <f>'[1]Ejecución 2022'!K93</f>
        <v>48196.24</v>
      </c>
      <c r="F21" s="28">
        <f>'[1]Ejecución 2022'!L93</f>
        <v>24098.12</v>
      </c>
      <c r="G21" s="28">
        <f>'[1]Ejecución 2022'!M93</f>
        <v>24098.12</v>
      </c>
      <c r="H21" s="28">
        <f>'[1]Ejecución 2022'!N93</f>
        <v>23483.599999999999</v>
      </c>
      <c r="I21" s="28">
        <f>'[1]Ejecución 2022'!O93</f>
        <v>23483.599999999999</v>
      </c>
      <c r="J21" s="28">
        <f>'[1]Ejecución 2022'!P93</f>
        <v>23483.599999999999</v>
      </c>
      <c r="K21" s="28">
        <f>'[1]Ejecución 2022'!Q93</f>
        <v>308276.82</v>
      </c>
      <c r="L21" s="28">
        <f>'[1]Ejecución 2022'!R93</f>
        <v>23483.599999999999</v>
      </c>
      <c r="M21" s="28">
        <f>'[1]Ejecución 2022'!S93</f>
        <v>88906.74</v>
      </c>
      <c r="N21" s="28">
        <f>'[1]Ejecución 2022'!T93</f>
        <v>850744.15</v>
      </c>
      <c r="O21" s="28">
        <f>'[1]Ejecución 2022'!U93</f>
        <v>222897.67</v>
      </c>
      <c r="P21" s="31">
        <f t="shared" si="4"/>
        <v>1661152.2599999998</v>
      </c>
    </row>
    <row r="22" spans="1:16" s="13" customFormat="1" ht="45" x14ac:dyDescent="0.25">
      <c r="A22" s="20">
        <v>2</v>
      </c>
      <c r="B22" s="26" t="s">
        <v>41</v>
      </c>
      <c r="D22" s="27">
        <f>'[1]Ejecución 2022'!J99</f>
        <v>0</v>
      </c>
      <c r="E22" s="28">
        <f>'[1]Ejecución 2022'!K99</f>
        <v>0</v>
      </c>
      <c r="F22" s="28">
        <f>'[1]Ejecución 2022'!L99</f>
        <v>0</v>
      </c>
      <c r="G22" s="28">
        <f>'[1]Ejecución 2022'!M99</f>
        <v>103129.35</v>
      </c>
      <c r="H22" s="28">
        <f>'[1]Ejecución 2022'!N99</f>
        <v>-48739.02</v>
      </c>
      <c r="I22" s="28">
        <f>'[1]Ejecución 2022'!O99</f>
        <v>0</v>
      </c>
      <c r="J22" s="28">
        <f>'[1]Ejecución 2022'!P99</f>
        <v>0</v>
      </c>
      <c r="K22" s="28">
        <f>'[1]Ejecución 2022'!Q99</f>
        <v>0</v>
      </c>
      <c r="L22" s="28">
        <f>'[1]Ejecución 2022'!R99</f>
        <v>0</v>
      </c>
      <c r="M22" s="28">
        <f>'[1]Ejecución 2022'!S99</f>
        <v>68699.600000000006</v>
      </c>
      <c r="N22" s="28">
        <f>'[1]Ejecución 2022'!T99</f>
        <v>221601.2</v>
      </c>
      <c r="O22" s="28">
        <f>'[1]Ejecución 2022'!U99</f>
        <v>349008.01</v>
      </c>
      <c r="P22" s="31">
        <f t="shared" si="4"/>
        <v>693699.14</v>
      </c>
    </row>
    <row r="23" spans="1:16" s="13" customFormat="1" ht="30" x14ac:dyDescent="0.25">
      <c r="A23" s="20">
        <v>2</v>
      </c>
      <c r="B23" s="26" t="s">
        <v>42</v>
      </c>
      <c r="D23" s="27">
        <f>'[1]Ejecución 2022'!J114</f>
        <v>0</v>
      </c>
      <c r="E23" s="28">
        <f>'[1]Ejecución 2022'!K114</f>
        <v>0</v>
      </c>
      <c r="F23" s="28">
        <f>'[1]Ejecución 2022'!L114</f>
        <v>65171</v>
      </c>
      <c r="G23" s="28">
        <f>'[1]Ejecución 2022'!M114</f>
        <v>0</v>
      </c>
      <c r="H23" s="28">
        <f>'[1]Ejecución 2022'!N114</f>
        <v>0</v>
      </c>
      <c r="I23" s="28">
        <f>'[1]Ejecución 2022'!O114</f>
        <v>802597.07</v>
      </c>
      <c r="J23" s="28">
        <f>'[1]Ejecución 2022'!P114</f>
        <v>1633335</v>
      </c>
      <c r="K23" s="28">
        <f>'[1]Ejecución 2022'!Q114</f>
        <v>107758.42</v>
      </c>
      <c r="L23" s="28">
        <f>'[1]Ejecución 2022'!R114</f>
        <v>1723836.3</v>
      </c>
      <c r="M23" s="28">
        <f>'[1]Ejecución 2022'!S114</f>
        <v>1217700</v>
      </c>
      <c r="N23" s="28">
        <f>'[1]Ejecución 2022'!T114</f>
        <v>272000</v>
      </c>
      <c r="O23" s="28">
        <f>'[1]Ejecución 2022'!U114</f>
        <v>2611320.6800000002</v>
      </c>
      <c r="P23" s="31">
        <f t="shared" si="4"/>
        <v>8433718.4700000007</v>
      </c>
    </row>
    <row r="24" spans="1:16" s="13" customFormat="1" ht="30" x14ac:dyDescent="0.25">
      <c r="A24" s="20">
        <v>2</v>
      </c>
      <c r="B24" s="26" t="s">
        <v>43</v>
      </c>
      <c r="D24" s="27">
        <f>'[1]Ejecución 2022'!J134</f>
        <v>0</v>
      </c>
      <c r="E24" s="28">
        <f>'[1]Ejecución 2022'!K134</f>
        <v>6490</v>
      </c>
      <c r="F24" s="28">
        <f>'[1]Ejecución 2022'!L134</f>
        <v>6962</v>
      </c>
      <c r="G24" s="28">
        <f>'[1]Ejecución 2022'!M134</f>
        <v>0</v>
      </c>
      <c r="H24" s="28">
        <f>'[1]Ejecución 2022'!N134</f>
        <v>0</v>
      </c>
      <c r="I24" s="28">
        <f>'[1]Ejecución 2022'!O134</f>
        <v>0</v>
      </c>
      <c r="J24" s="28">
        <f>'[1]Ejecución 2022'!P134</f>
        <v>0</v>
      </c>
      <c r="K24" s="28">
        <f>'[1]Ejecución 2022'!Q134</f>
        <v>0</v>
      </c>
      <c r="L24" s="28">
        <f>'[1]Ejecución 2022'!R134</f>
        <v>0</v>
      </c>
      <c r="M24" s="28">
        <f>'[1]Ejecución 2022'!S134</f>
        <v>14105.72</v>
      </c>
      <c r="N24" s="28">
        <f>'[1]Ejecución 2022'!T134</f>
        <v>24260.85</v>
      </c>
      <c r="O24" s="28">
        <f>'[1]Ejecución 2022'!U134</f>
        <v>23393.52</v>
      </c>
      <c r="P24" s="31">
        <f t="shared" si="4"/>
        <v>75212.09</v>
      </c>
    </row>
    <row r="25" spans="1:16" s="13" customFormat="1" x14ac:dyDescent="0.25">
      <c r="A25" s="20">
        <v>1</v>
      </c>
      <c r="B25" s="21" t="s">
        <v>44</v>
      </c>
      <c r="D25" s="33">
        <f t="shared" ref="D25:E25" si="5">SUM(D26:D34)</f>
        <v>0</v>
      </c>
      <c r="E25" s="33">
        <f t="shared" si="5"/>
        <v>0</v>
      </c>
      <c r="F25" s="33">
        <f>SUM(F26:F34)</f>
        <v>66881.09</v>
      </c>
      <c r="G25" s="33">
        <f t="shared" ref="G25:P25" si="6">SUM(G26:G34)</f>
        <v>288872.12</v>
      </c>
      <c r="H25" s="33">
        <f t="shared" si="6"/>
        <v>-151395.94</v>
      </c>
      <c r="I25" s="33">
        <f t="shared" si="6"/>
        <v>6582.2</v>
      </c>
      <c r="J25" s="33">
        <f t="shared" si="6"/>
        <v>794887.72</v>
      </c>
      <c r="K25" s="33">
        <f t="shared" si="6"/>
        <v>625401.21000000008</v>
      </c>
      <c r="L25" s="33">
        <f t="shared" si="6"/>
        <v>0</v>
      </c>
      <c r="M25" s="33">
        <f t="shared" si="6"/>
        <v>0</v>
      </c>
      <c r="N25" s="33">
        <f t="shared" si="6"/>
        <v>775106</v>
      </c>
      <c r="O25" s="33">
        <f t="shared" si="6"/>
        <v>975003.97</v>
      </c>
      <c r="P25" s="34">
        <f t="shared" si="6"/>
        <v>3381338.37</v>
      </c>
    </row>
    <row r="26" spans="1:16" s="13" customFormat="1" ht="30" x14ac:dyDescent="0.25">
      <c r="A26" s="20">
        <v>2</v>
      </c>
      <c r="B26" s="26" t="s">
        <v>45</v>
      </c>
      <c r="D26" s="27">
        <f>'[1]Ejecución 2022'!J140</f>
        <v>0</v>
      </c>
      <c r="E26" s="28">
        <f>'[1]Ejecución 2022'!K140</f>
        <v>0</v>
      </c>
      <c r="F26" s="28">
        <f>'[1]Ejecución 2022'!L140</f>
        <v>10550.310000000001</v>
      </c>
      <c r="G26" s="28">
        <f>'[1]Ejecución 2022'!M140</f>
        <v>8004</v>
      </c>
      <c r="H26" s="28">
        <f>'[1]Ejecución 2022'!N140</f>
        <v>0</v>
      </c>
      <c r="I26" s="28">
        <f>'[1]Ejecución 2022'!O140</f>
        <v>3545</v>
      </c>
      <c r="J26" s="28">
        <f>'[1]Ejecución 2022'!P140</f>
        <v>20262.7</v>
      </c>
      <c r="K26" s="28">
        <f>'[1]Ejecución 2022'!Q140</f>
        <v>3945</v>
      </c>
      <c r="L26" s="28">
        <f>'[1]Ejecución 2022'!R140</f>
        <v>0</v>
      </c>
      <c r="M26" s="28">
        <f>'[1]Ejecución 2022'!S140</f>
        <v>0</v>
      </c>
      <c r="N26" s="28">
        <f>'[1]Ejecución 2022'!T140</f>
        <v>0</v>
      </c>
      <c r="O26" s="28">
        <f>'[1]Ejecución 2022'!U140</f>
        <v>22007</v>
      </c>
      <c r="P26" s="31">
        <f>SUM(D26:O26)</f>
        <v>68314.010000000009</v>
      </c>
    </row>
    <row r="27" spans="1:16" s="13" customFormat="1" x14ac:dyDescent="0.25">
      <c r="A27" s="20">
        <v>2</v>
      </c>
      <c r="B27" s="26" t="s">
        <v>46</v>
      </c>
      <c r="D27" s="27">
        <f>'[1]Ejecución 2022'!J148</f>
        <v>0</v>
      </c>
      <c r="E27" s="28">
        <f>'[1]Ejecución 2022'!K148</f>
        <v>0</v>
      </c>
      <c r="F27" s="28">
        <f>'[1]Ejecución 2022'!L148</f>
        <v>0</v>
      </c>
      <c r="G27" s="28">
        <f>'[1]Ejecución 2022'!M148</f>
        <v>0</v>
      </c>
      <c r="H27" s="28">
        <f>'[1]Ejecución 2022'!N148</f>
        <v>0</v>
      </c>
      <c r="I27" s="28">
        <f>'[1]Ejecución 2022'!O148</f>
        <v>0</v>
      </c>
      <c r="J27" s="28">
        <f>'[1]Ejecución 2022'!P148</f>
        <v>0</v>
      </c>
      <c r="K27" s="28">
        <f>'[1]Ejecución 2022'!Q148</f>
        <v>0</v>
      </c>
      <c r="L27" s="28">
        <f>'[1]Ejecución 2022'!R148</f>
        <v>0</v>
      </c>
      <c r="M27" s="28">
        <f>'[1]Ejecución 2022'!S148</f>
        <v>0</v>
      </c>
      <c r="N27" s="28">
        <f>'[1]Ejecución 2022'!T148</f>
        <v>0</v>
      </c>
      <c r="O27" s="28">
        <f>'[1]Ejecución 2022'!U148</f>
        <v>0</v>
      </c>
      <c r="P27" s="31">
        <f>SUM(D27:O27)</f>
        <v>0</v>
      </c>
    </row>
    <row r="28" spans="1:16" s="13" customFormat="1" ht="30" x14ac:dyDescent="0.25">
      <c r="A28" s="20">
        <v>2</v>
      </c>
      <c r="B28" s="26" t="s">
        <v>47</v>
      </c>
      <c r="D28" s="27">
        <f>'[1]Ejecución 2022'!J154</f>
        <v>0</v>
      </c>
      <c r="E28" s="28">
        <f>'[1]Ejecución 2022'!K154</f>
        <v>0</v>
      </c>
      <c r="F28" s="28">
        <f>'[1]Ejecución 2022'!L154</f>
        <v>31638.16</v>
      </c>
      <c r="G28" s="28">
        <f>'[1]Ejecución 2022'!M154</f>
        <v>0</v>
      </c>
      <c r="H28" s="28">
        <f>'[1]Ejecución 2022'!N154</f>
        <v>20526.099999999999</v>
      </c>
      <c r="I28" s="28">
        <f>'[1]Ejecución 2022'!O154</f>
        <v>0</v>
      </c>
      <c r="J28" s="28">
        <f>'[1]Ejecución 2022'!P154</f>
        <v>25742.66</v>
      </c>
      <c r="K28" s="28">
        <f>'[1]Ejecución 2022'!Q154</f>
        <v>9449.7099999999991</v>
      </c>
      <c r="L28" s="28">
        <f>'[1]Ejecución 2022'!R154</f>
        <v>0</v>
      </c>
      <c r="M28" s="28">
        <f>'[1]Ejecución 2022'!S154</f>
        <v>0</v>
      </c>
      <c r="N28" s="28">
        <f>'[1]Ejecución 2022'!T154</f>
        <v>7434</v>
      </c>
      <c r="O28" s="28">
        <f>'[1]Ejecución 2022'!U154</f>
        <v>54901.13</v>
      </c>
      <c r="P28" s="31">
        <f t="shared" ref="P28:P72" si="7">SUM(D28:O28)</f>
        <v>149691.76</v>
      </c>
    </row>
    <row r="29" spans="1:16" s="13" customFormat="1" x14ac:dyDescent="0.25">
      <c r="A29" s="20">
        <v>2</v>
      </c>
      <c r="B29" s="26" t="s">
        <v>48</v>
      </c>
      <c r="D29" s="27">
        <f>'[1]Ejecución 2022'!J160</f>
        <v>0</v>
      </c>
      <c r="E29" s="28">
        <f>'[1]Ejecución 2022'!K160</f>
        <v>0</v>
      </c>
      <c r="F29" s="28">
        <f>'[1]Ejecución 2022'!L160</f>
        <v>0</v>
      </c>
      <c r="G29" s="28">
        <f>'[1]Ejecución 2022'!M160</f>
        <v>0</v>
      </c>
      <c r="H29" s="28">
        <f>'[1]Ejecución 2022'!N160</f>
        <v>0</v>
      </c>
      <c r="I29" s="28">
        <f>'[1]Ejecución 2022'!O160</f>
        <v>0</v>
      </c>
      <c r="J29" s="28">
        <f>'[1]Ejecución 2022'!P160</f>
        <v>0</v>
      </c>
      <c r="K29" s="28">
        <f>'[1]Ejecución 2022'!Q160</f>
        <v>0</v>
      </c>
      <c r="L29" s="28">
        <f>'[1]Ejecución 2022'!R160</f>
        <v>0</v>
      </c>
      <c r="M29" s="28">
        <f>'[1]Ejecución 2022'!S160</f>
        <v>0</v>
      </c>
      <c r="N29" s="28">
        <f>'[1]Ejecución 2022'!T160</f>
        <v>0</v>
      </c>
      <c r="O29" s="28">
        <f>'[1]Ejecución 2022'!U160</f>
        <v>0</v>
      </c>
      <c r="P29" s="31">
        <f t="shared" si="7"/>
        <v>0</v>
      </c>
    </row>
    <row r="30" spans="1:16" s="13" customFormat="1" ht="30" x14ac:dyDescent="0.25">
      <c r="A30" s="20">
        <v>2</v>
      </c>
      <c r="B30" s="26" t="s">
        <v>49</v>
      </c>
      <c r="D30" s="27">
        <f>'[1]Ejecución 2022'!J163</f>
        <v>0</v>
      </c>
      <c r="E30" s="28">
        <f>'[1]Ejecución 2022'!K163</f>
        <v>0</v>
      </c>
      <c r="F30" s="28">
        <f>'[1]Ejecución 2022'!L163</f>
        <v>0</v>
      </c>
      <c r="G30" s="28">
        <f>'[1]Ejecución 2022'!M163</f>
        <v>40868.120000000003</v>
      </c>
      <c r="H30" s="28">
        <f>'[1]Ejecución 2022'!N163</f>
        <v>0</v>
      </c>
      <c r="I30" s="28">
        <f>'[1]Ejecución 2022'!O163</f>
        <v>60</v>
      </c>
      <c r="J30" s="28">
        <f>'[1]Ejecución 2022'!P163</f>
        <v>436.6</v>
      </c>
      <c r="K30" s="28">
        <f>'[1]Ejecución 2022'!Q163</f>
        <v>69924.86</v>
      </c>
      <c r="L30" s="28">
        <f>'[1]Ejecución 2022'!R163</f>
        <v>0</v>
      </c>
      <c r="M30" s="28">
        <f>'[1]Ejecución 2022'!S163</f>
        <v>0</v>
      </c>
      <c r="N30" s="28">
        <f>'[1]Ejecución 2022'!T163</f>
        <v>47672</v>
      </c>
      <c r="O30" s="28">
        <f>'[1]Ejecución 2022'!U163</f>
        <v>0</v>
      </c>
      <c r="P30" s="31">
        <f t="shared" si="7"/>
        <v>158961.58000000002</v>
      </c>
    </row>
    <row r="31" spans="1:16" s="13" customFormat="1" ht="30" x14ac:dyDescent="0.25">
      <c r="A31" s="20">
        <v>2</v>
      </c>
      <c r="B31" s="26" t="s">
        <v>50</v>
      </c>
      <c r="D31" s="27">
        <f>'[1]Ejecución 2022'!J168</f>
        <v>0</v>
      </c>
      <c r="E31" s="28">
        <f>'[1]Ejecución 2022'!K168</f>
        <v>0</v>
      </c>
      <c r="F31" s="28">
        <f>'[1]Ejecución 2022'!L168</f>
        <v>0</v>
      </c>
      <c r="G31" s="28">
        <f>'[1]Ejecución 2022'!M168</f>
        <v>0</v>
      </c>
      <c r="H31" s="28">
        <f>'[1]Ejecución 2022'!N168</f>
        <v>0</v>
      </c>
      <c r="I31" s="28">
        <f>'[1]Ejecución 2022'!O168</f>
        <v>2662.2</v>
      </c>
      <c r="J31" s="28">
        <f>'[1]Ejecución 2022'!P168</f>
        <v>0</v>
      </c>
      <c r="K31" s="28">
        <f>'[1]Ejecución 2022'!Q168</f>
        <v>4119.53</v>
      </c>
      <c r="L31" s="28">
        <f>'[1]Ejecución 2022'!R168</f>
        <v>0</v>
      </c>
      <c r="M31" s="28">
        <f>'[1]Ejecución 2022'!S168</f>
        <v>0</v>
      </c>
      <c r="N31" s="28">
        <f>'[1]Ejecución 2022'!T168</f>
        <v>0</v>
      </c>
      <c r="O31" s="28">
        <f>'[1]Ejecución 2022'!U168</f>
        <v>0</v>
      </c>
      <c r="P31" s="31">
        <f t="shared" si="7"/>
        <v>6781.73</v>
      </c>
    </row>
    <row r="32" spans="1:16" s="13" customFormat="1" ht="30" x14ac:dyDescent="0.25">
      <c r="A32" s="20">
        <v>2</v>
      </c>
      <c r="B32" s="26" t="s">
        <v>51</v>
      </c>
      <c r="D32" s="27">
        <f>'[1]Ejecución 2022'!J175</f>
        <v>0</v>
      </c>
      <c r="E32" s="28">
        <f>'[1]Ejecución 2022'!K175</f>
        <v>0</v>
      </c>
      <c r="F32" s="28">
        <f>'[1]Ejecución 2022'!L175</f>
        <v>0</v>
      </c>
      <c r="G32" s="28">
        <f>'[1]Ejecución 2022'!M175</f>
        <v>240000</v>
      </c>
      <c r="H32" s="28">
        <f>'[1]Ejecución 2022'!N175</f>
        <v>-240000</v>
      </c>
      <c r="I32" s="28">
        <f>'[1]Ejecución 2022'!O175</f>
        <v>0</v>
      </c>
      <c r="J32" s="28">
        <f>'[1]Ejecución 2022'!P175</f>
        <v>720000</v>
      </c>
      <c r="K32" s="28">
        <f>'[1]Ejecución 2022'!Q175</f>
        <v>501641.84</v>
      </c>
      <c r="L32" s="28">
        <f>'[1]Ejecución 2022'!R175</f>
        <v>0</v>
      </c>
      <c r="M32" s="28">
        <f>'[1]Ejecución 2022'!S175</f>
        <v>0</v>
      </c>
      <c r="N32" s="28">
        <f>'[1]Ejecución 2022'!T175</f>
        <v>720000</v>
      </c>
      <c r="O32" s="28">
        <f>'[1]Ejecución 2022'!U175</f>
        <v>480000</v>
      </c>
      <c r="P32" s="31">
        <f t="shared" si="7"/>
        <v>2421641.84</v>
      </c>
    </row>
    <row r="33" spans="1:16" s="13" customFormat="1" ht="45" x14ac:dyDescent="0.25">
      <c r="A33" s="20">
        <v>2</v>
      </c>
      <c r="B33" s="26" t="s">
        <v>52</v>
      </c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1">
        <f t="shared" si="7"/>
        <v>0</v>
      </c>
    </row>
    <row r="34" spans="1:16" s="13" customFormat="1" x14ac:dyDescent="0.25">
      <c r="A34" s="20">
        <v>2</v>
      </c>
      <c r="B34" s="26" t="s">
        <v>53</v>
      </c>
      <c r="D34" s="27">
        <f>'[1]Ejecución 2022'!J186</f>
        <v>0</v>
      </c>
      <c r="E34" s="28">
        <f>'[1]Ejecución 2022'!K186</f>
        <v>0</v>
      </c>
      <c r="F34" s="28">
        <f>'[1]Ejecución 2022'!L186</f>
        <v>24692.620000000003</v>
      </c>
      <c r="G34" s="28">
        <f>'[1]Ejecución 2022'!M186</f>
        <v>0</v>
      </c>
      <c r="H34" s="28">
        <f>'[1]Ejecución 2022'!N186</f>
        <v>68077.959999999992</v>
      </c>
      <c r="I34" s="28">
        <f>'[1]Ejecución 2022'!O186</f>
        <v>315</v>
      </c>
      <c r="J34" s="28">
        <f>'[1]Ejecución 2022'!P186</f>
        <v>28445.760000000002</v>
      </c>
      <c r="K34" s="28">
        <f>'[1]Ejecución 2022'!Q186</f>
        <v>36320.269999999997</v>
      </c>
      <c r="L34" s="28">
        <f>'[1]Ejecución 2022'!R186</f>
        <v>0</v>
      </c>
      <c r="M34" s="28">
        <f>'[1]Ejecución 2022'!S186</f>
        <v>0</v>
      </c>
      <c r="N34" s="28">
        <f>'[1]Ejecución 2022'!T186</f>
        <v>0</v>
      </c>
      <c r="O34" s="28">
        <f>'[1]Ejecución 2022'!U186</f>
        <v>418095.83999999997</v>
      </c>
      <c r="P34" s="31">
        <f t="shared" si="7"/>
        <v>575947.44999999995</v>
      </c>
    </row>
    <row r="35" spans="1:16" s="13" customFormat="1" x14ac:dyDescent="0.25">
      <c r="A35" s="20">
        <v>1</v>
      </c>
      <c r="B35" s="21" t="s">
        <v>54</v>
      </c>
      <c r="D35" s="35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>
        <f>SUM(P36:P42)</f>
        <v>0</v>
      </c>
    </row>
    <row r="36" spans="1:16" s="13" customFormat="1" ht="30" x14ac:dyDescent="0.25">
      <c r="A36" s="20">
        <v>2</v>
      </c>
      <c r="B36" s="26" t="s">
        <v>55</v>
      </c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1">
        <f t="shared" si="7"/>
        <v>0</v>
      </c>
    </row>
    <row r="37" spans="1:16" s="13" customFormat="1" ht="30" x14ac:dyDescent="0.25">
      <c r="A37" s="20">
        <v>2</v>
      </c>
      <c r="B37" s="26" t="s">
        <v>56</v>
      </c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1">
        <f t="shared" si="7"/>
        <v>0</v>
      </c>
    </row>
    <row r="38" spans="1:16" s="13" customFormat="1" ht="30" x14ac:dyDescent="0.25">
      <c r="A38" s="20">
        <v>2</v>
      </c>
      <c r="B38" s="26" t="s">
        <v>57</v>
      </c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1">
        <f t="shared" si="7"/>
        <v>0</v>
      </c>
    </row>
    <row r="39" spans="1:16" s="13" customFormat="1" ht="30" x14ac:dyDescent="0.25">
      <c r="A39" s="20">
        <v>2</v>
      </c>
      <c r="B39" s="26" t="s">
        <v>58</v>
      </c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1">
        <f t="shared" si="7"/>
        <v>0</v>
      </c>
    </row>
    <row r="40" spans="1:16" s="13" customFormat="1" ht="30" x14ac:dyDescent="0.25">
      <c r="A40" s="20">
        <v>2</v>
      </c>
      <c r="B40" s="26" t="s">
        <v>59</v>
      </c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1">
        <f t="shared" si="7"/>
        <v>0</v>
      </c>
    </row>
    <row r="41" spans="1:16" s="13" customFormat="1" ht="30" x14ac:dyDescent="0.25">
      <c r="A41" s="20">
        <v>2</v>
      </c>
      <c r="B41" s="26" t="s">
        <v>60</v>
      </c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1">
        <f t="shared" si="7"/>
        <v>0</v>
      </c>
    </row>
    <row r="42" spans="1:16" s="13" customFormat="1" ht="30" x14ac:dyDescent="0.25">
      <c r="A42" s="20">
        <v>2</v>
      </c>
      <c r="B42" s="26" t="s">
        <v>61</v>
      </c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1">
        <f t="shared" si="7"/>
        <v>0</v>
      </c>
    </row>
    <row r="43" spans="1:16" s="13" customFormat="1" x14ac:dyDescent="0.25">
      <c r="A43" s="20">
        <v>1</v>
      </c>
      <c r="B43" s="21" t="s">
        <v>62</v>
      </c>
      <c r="D43" s="39">
        <f>+D44+D45+D46+D47+D48+D49+D50</f>
        <v>0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40">
        <f>SUM(P44:P50)</f>
        <v>0</v>
      </c>
    </row>
    <row r="44" spans="1:16" s="13" customFormat="1" ht="30" x14ac:dyDescent="0.25">
      <c r="A44" s="20">
        <v>2</v>
      </c>
      <c r="B44" s="26" t="s">
        <v>63</v>
      </c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1">
        <f t="shared" si="7"/>
        <v>0</v>
      </c>
    </row>
    <row r="45" spans="1:16" s="13" customFormat="1" ht="30" x14ac:dyDescent="0.25">
      <c r="A45" s="20">
        <v>2</v>
      </c>
      <c r="B45" s="26" t="s">
        <v>64</v>
      </c>
      <c r="D45" s="35">
        <v>0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9">
        <f t="shared" si="7"/>
        <v>0</v>
      </c>
    </row>
    <row r="46" spans="1:16" s="13" customFormat="1" ht="30" x14ac:dyDescent="0.25">
      <c r="A46" s="20">
        <v>2</v>
      </c>
      <c r="B46" s="26" t="s">
        <v>65</v>
      </c>
      <c r="D46" s="35">
        <v>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9">
        <f t="shared" si="7"/>
        <v>0</v>
      </c>
    </row>
    <row r="47" spans="1:16" s="13" customFormat="1" ht="30" x14ac:dyDescent="0.25">
      <c r="A47" s="20">
        <v>2</v>
      </c>
      <c r="B47" s="26" t="s">
        <v>66</v>
      </c>
      <c r="D47" s="35">
        <v>0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9">
        <f t="shared" si="7"/>
        <v>0</v>
      </c>
    </row>
    <row r="48" spans="1:16" s="13" customFormat="1" ht="30" x14ac:dyDescent="0.25">
      <c r="A48" s="20">
        <v>2</v>
      </c>
      <c r="B48" s="26" t="s">
        <v>67</v>
      </c>
      <c r="D48" s="35">
        <v>0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9">
        <f t="shared" si="7"/>
        <v>0</v>
      </c>
    </row>
    <row r="49" spans="1:19" s="13" customFormat="1" ht="30" x14ac:dyDescent="0.25">
      <c r="A49" s="20">
        <v>2</v>
      </c>
      <c r="B49" s="26" t="s">
        <v>68</v>
      </c>
      <c r="D49" s="35">
        <v>0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9">
        <f t="shared" si="7"/>
        <v>0</v>
      </c>
    </row>
    <row r="50" spans="1:19" s="13" customFormat="1" ht="30" x14ac:dyDescent="0.25">
      <c r="A50" s="20">
        <v>2</v>
      </c>
      <c r="B50" s="26" t="s">
        <v>69</v>
      </c>
      <c r="D50" s="41">
        <v>0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9">
        <f t="shared" si="7"/>
        <v>0</v>
      </c>
    </row>
    <row r="51" spans="1:19" s="13" customFormat="1" ht="30" x14ac:dyDescent="0.25">
      <c r="A51" s="20">
        <v>1</v>
      </c>
      <c r="B51" s="21" t="s">
        <v>70</v>
      </c>
      <c r="D51" s="32">
        <f>SUM(D52:D60)</f>
        <v>0</v>
      </c>
      <c r="E51" s="42">
        <f t="shared" ref="E51:P51" si="8">SUM(E52:E60)</f>
        <v>0</v>
      </c>
      <c r="F51" s="42">
        <f t="shared" si="8"/>
        <v>0</v>
      </c>
      <c r="G51" s="42">
        <f t="shared" si="8"/>
        <v>0</v>
      </c>
      <c r="H51" s="42">
        <f t="shared" si="8"/>
        <v>175888.81</v>
      </c>
      <c r="I51" s="42">
        <f t="shared" si="8"/>
        <v>19766.18</v>
      </c>
      <c r="J51" s="33">
        <f t="shared" si="8"/>
        <v>0</v>
      </c>
      <c r="K51" s="33">
        <f t="shared" si="8"/>
        <v>0</v>
      </c>
      <c r="L51" s="33">
        <f t="shared" si="8"/>
        <v>303142</v>
      </c>
      <c r="M51" s="33">
        <f t="shared" si="8"/>
        <v>192594.88</v>
      </c>
      <c r="N51" s="33">
        <f t="shared" si="8"/>
        <v>0</v>
      </c>
      <c r="O51" s="33">
        <f t="shared" si="8"/>
        <v>709868.29</v>
      </c>
      <c r="P51" s="33">
        <f t="shared" si="8"/>
        <v>1401260.16</v>
      </c>
      <c r="Q51" s="37" t="s">
        <v>71</v>
      </c>
      <c r="R51" s="43" t="s">
        <v>71</v>
      </c>
      <c r="S51" s="43" t="s">
        <v>71</v>
      </c>
    </row>
    <row r="52" spans="1:19" s="13" customFormat="1" x14ac:dyDescent="0.25">
      <c r="A52" s="20">
        <v>2</v>
      </c>
      <c r="B52" s="26" t="s">
        <v>72</v>
      </c>
      <c r="D52" s="44">
        <f>'[1]Ejecución 2022'!J214</f>
        <v>0</v>
      </c>
      <c r="E52" s="45">
        <f>'[1]Ejecución 2022'!K214</f>
        <v>0</v>
      </c>
      <c r="F52" s="45">
        <f>'[1]Ejecución 2022'!L214</f>
        <v>0</v>
      </c>
      <c r="G52" s="45">
        <f>'[1]Ejecución 2022'!M214</f>
        <v>0</v>
      </c>
      <c r="H52" s="45">
        <f>'[1]Ejecución 2022'!N214</f>
        <v>175888.81</v>
      </c>
      <c r="I52" s="45">
        <f>'[1]Ejecución 2022'!O214</f>
        <v>0</v>
      </c>
      <c r="J52" s="45">
        <f>'[1]Ejecución 2022'!P214</f>
        <v>0</v>
      </c>
      <c r="K52" s="45">
        <f>'[1]Ejecución 2022'!Q214</f>
        <v>0</v>
      </c>
      <c r="L52" s="45">
        <f>'[1]Ejecución 2022'!R214</f>
        <v>303142</v>
      </c>
      <c r="M52" s="45">
        <f>'[1]Ejecución 2022'!S214</f>
        <v>39253.879999999997</v>
      </c>
      <c r="N52" s="45">
        <f>'[1]Ejecución 2022'!T214</f>
        <v>0</v>
      </c>
      <c r="O52" s="45">
        <f>'[1]Ejecución 2022'!U214</f>
        <v>709868.29</v>
      </c>
      <c r="P52" s="46">
        <f t="shared" si="7"/>
        <v>1228152.98</v>
      </c>
    </row>
    <row r="53" spans="1:19" s="13" customFormat="1" ht="30" x14ac:dyDescent="0.25">
      <c r="A53" s="20">
        <v>2</v>
      </c>
      <c r="B53" s="26" t="s">
        <v>73</v>
      </c>
      <c r="D53" s="47">
        <f>'[1]Ejecución 2022'!J221</f>
        <v>0</v>
      </c>
      <c r="E53" s="28">
        <f>'[1]Ejecución 2022'!K221</f>
        <v>0</v>
      </c>
      <c r="F53" s="28">
        <f>'[1]Ejecución 2022'!L221</f>
        <v>0</v>
      </c>
      <c r="G53" s="28">
        <f>'[1]Ejecución 2022'!M221</f>
        <v>0</v>
      </c>
      <c r="H53" s="28">
        <f>'[1]Ejecución 2022'!N221</f>
        <v>0</v>
      </c>
      <c r="I53" s="28">
        <f>'[1]Ejecución 2022'!O221</f>
        <v>0</v>
      </c>
      <c r="J53" s="28">
        <f>'[1]Ejecución 2022'!P221</f>
        <v>0</v>
      </c>
      <c r="K53" s="28">
        <f>'[1]Ejecución 2022'!Q221</f>
        <v>0</v>
      </c>
      <c r="L53" s="28">
        <f>'[1]Ejecución 2022'!R221</f>
        <v>0</v>
      </c>
      <c r="M53" s="28">
        <f>'[1]Ejecución 2022'!S221</f>
        <v>0</v>
      </c>
      <c r="N53" s="28">
        <f>'[1]Ejecución 2022'!T221</f>
        <v>0</v>
      </c>
      <c r="O53" s="28">
        <f>'[1]Ejecución 2022'!U221</f>
        <v>0</v>
      </c>
      <c r="P53" s="29">
        <f t="shared" si="7"/>
        <v>0</v>
      </c>
    </row>
    <row r="54" spans="1:19" s="13" customFormat="1" ht="30" x14ac:dyDescent="0.25">
      <c r="A54" s="20">
        <v>2</v>
      </c>
      <c r="B54" s="26" t="s">
        <v>74</v>
      </c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29">
        <f t="shared" si="7"/>
        <v>0</v>
      </c>
    </row>
    <row r="55" spans="1:19" s="13" customFormat="1" ht="30" x14ac:dyDescent="0.25">
      <c r="A55" s="20">
        <v>2</v>
      </c>
      <c r="B55" s="26" t="s">
        <v>75</v>
      </c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29">
        <f t="shared" si="7"/>
        <v>0</v>
      </c>
    </row>
    <row r="56" spans="1:19" s="13" customFormat="1" ht="30" x14ac:dyDescent="0.25">
      <c r="A56" s="20">
        <v>2</v>
      </c>
      <c r="B56" s="26" t="s">
        <v>76</v>
      </c>
      <c r="D56" s="47">
        <f>'[1]Ejecución 2022'!J224</f>
        <v>0</v>
      </c>
      <c r="E56" s="28">
        <f>'[1]Ejecución 2022'!K224</f>
        <v>0</v>
      </c>
      <c r="F56" s="28">
        <f>'[1]Ejecución 2022'!L224</f>
        <v>0</v>
      </c>
      <c r="G56" s="28">
        <f>'[1]Ejecución 2022'!M224</f>
        <v>0</v>
      </c>
      <c r="H56" s="28">
        <f>'[1]Ejecución 2022'!N224</f>
        <v>0</v>
      </c>
      <c r="I56" s="28">
        <f>'[1]Ejecución 2022'!O224</f>
        <v>19766.18</v>
      </c>
      <c r="J56" s="28">
        <f>'[1]Ejecución 2022'!P224</f>
        <v>0</v>
      </c>
      <c r="K56" s="28">
        <f>'[1]Ejecución 2022'!Q224</f>
        <v>0</v>
      </c>
      <c r="L56" s="28">
        <f>'[1]Ejecución 2022'!R224</f>
        <v>0</v>
      </c>
      <c r="M56" s="28">
        <f>'[1]Ejecución 2022'!S224</f>
        <v>26078</v>
      </c>
      <c r="N56" s="28">
        <f>'[1]Ejecución 2022'!T224</f>
        <v>0</v>
      </c>
      <c r="O56" s="28">
        <f>'[1]Ejecución 2022'!U224</f>
        <v>0</v>
      </c>
      <c r="P56" s="29">
        <f t="shared" si="7"/>
        <v>45844.18</v>
      </c>
    </row>
    <row r="57" spans="1:19" s="13" customFormat="1" ht="30" x14ac:dyDescent="0.25">
      <c r="A57" s="20">
        <v>2</v>
      </c>
      <c r="B57" s="26" t="s">
        <v>77</v>
      </c>
      <c r="D57" s="47">
        <f>'[1]Ejecución 2022'!J230</f>
        <v>0</v>
      </c>
      <c r="E57" s="28">
        <f>'[1]Ejecución 2022'!K230</f>
        <v>0</v>
      </c>
      <c r="F57" s="28">
        <f>'[1]Ejecución 2022'!L230</f>
        <v>0</v>
      </c>
      <c r="G57" s="28">
        <f>'[1]Ejecución 2022'!M230</f>
        <v>0</v>
      </c>
      <c r="H57" s="28">
        <f>'[1]Ejecución 2022'!N230</f>
        <v>0</v>
      </c>
      <c r="I57" s="28">
        <f>'[1]Ejecución 2022'!O230</f>
        <v>0</v>
      </c>
      <c r="J57" s="28">
        <f>'[1]Ejecución 2022'!P230</f>
        <v>0</v>
      </c>
      <c r="K57" s="28">
        <f>'[1]Ejecución 2022'!Q230</f>
        <v>0</v>
      </c>
      <c r="L57" s="28">
        <f>'[1]Ejecución 2022'!R230</f>
        <v>0</v>
      </c>
      <c r="M57" s="28">
        <f>'[1]Ejecución 2022'!S230</f>
        <v>0</v>
      </c>
      <c r="N57" s="28">
        <f>'[1]Ejecución 2022'!T230</f>
        <v>0</v>
      </c>
      <c r="O57" s="28">
        <f>'[1]Ejecución 2022'!U230</f>
        <v>0</v>
      </c>
      <c r="P57" s="29">
        <f t="shared" si="7"/>
        <v>0</v>
      </c>
    </row>
    <row r="58" spans="1:19" s="13" customFormat="1" ht="30" x14ac:dyDescent="0.25">
      <c r="A58" s="20">
        <v>2</v>
      </c>
      <c r="B58" s="26" t="s">
        <v>78</v>
      </c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29">
        <f t="shared" si="7"/>
        <v>0</v>
      </c>
    </row>
    <row r="59" spans="1:19" s="13" customFormat="1" x14ac:dyDescent="0.25">
      <c r="A59" s="20">
        <v>2</v>
      </c>
      <c r="B59" s="26" t="s">
        <v>79</v>
      </c>
      <c r="D59" s="47">
        <f>'[1]Ejecución 2022'!J233</f>
        <v>0</v>
      </c>
      <c r="E59" s="28">
        <f>'[1]Ejecución 2022'!K233</f>
        <v>0</v>
      </c>
      <c r="F59" s="28">
        <f>'[1]Ejecución 2022'!L233</f>
        <v>0</v>
      </c>
      <c r="G59" s="28">
        <f>'[1]Ejecución 2022'!M233</f>
        <v>0</v>
      </c>
      <c r="H59" s="28">
        <f>'[1]Ejecución 2022'!N233</f>
        <v>0</v>
      </c>
      <c r="I59" s="28">
        <f>'[1]Ejecución 2022'!O233</f>
        <v>0</v>
      </c>
      <c r="J59" s="28">
        <f>'[1]Ejecución 2022'!P233</f>
        <v>0</v>
      </c>
      <c r="K59" s="28">
        <f>'[1]Ejecución 2022'!Q233</f>
        <v>0</v>
      </c>
      <c r="L59" s="28">
        <f>'[1]Ejecución 2022'!R233</f>
        <v>0</v>
      </c>
      <c r="M59" s="28">
        <f>'[1]Ejecución 2022'!S233</f>
        <v>0</v>
      </c>
      <c r="N59" s="28">
        <f>'[1]Ejecución 2022'!T233</f>
        <v>0</v>
      </c>
      <c r="O59" s="28">
        <f>'[1]Ejecución 2022'!U233</f>
        <v>0</v>
      </c>
      <c r="P59" s="29">
        <f t="shared" si="7"/>
        <v>0</v>
      </c>
    </row>
    <row r="60" spans="1:19" s="13" customFormat="1" ht="45" x14ac:dyDescent="0.25">
      <c r="A60" s="20">
        <v>2</v>
      </c>
      <c r="B60" s="26" t="s">
        <v>80</v>
      </c>
      <c r="D60" s="47">
        <f>'[1]Ejecución 2022'!J234</f>
        <v>0</v>
      </c>
      <c r="E60" s="28">
        <f>'[1]Ejecución 2022'!K234</f>
        <v>0</v>
      </c>
      <c r="F60" s="28">
        <f>'[1]Ejecución 2022'!L234</f>
        <v>0</v>
      </c>
      <c r="G60" s="28">
        <f>'[1]Ejecución 2022'!M234</f>
        <v>0</v>
      </c>
      <c r="H60" s="28">
        <f>'[1]Ejecución 2022'!N234</f>
        <v>0</v>
      </c>
      <c r="I60" s="28">
        <f>'[1]Ejecución 2022'!O234</f>
        <v>0</v>
      </c>
      <c r="J60" s="28">
        <f>'[1]Ejecución 2022'!P234</f>
        <v>0</v>
      </c>
      <c r="K60" s="28">
        <f>'[1]Ejecución 2022'!Q234</f>
        <v>0</v>
      </c>
      <c r="L60" s="28">
        <f>'[1]Ejecución 2022'!R234</f>
        <v>0</v>
      </c>
      <c r="M60" s="28">
        <f>'[1]Ejecución 2022'!S244</f>
        <v>127263</v>
      </c>
      <c r="N60" s="28">
        <f>'[1]Ejecución 2022'!T234</f>
        <v>0</v>
      </c>
      <c r="O60" s="28">
        <f>'[1]Ejecución 2022'!U234</f>
        <v>0</v>
      </c>
      <c r="P60" s="29">
        <f t="shared" si="7"/>
        <v>127263</v>
      </c>
    </row>
    <row r="61" spans="1:19" s="13" customFormat="1" x14ac:dyDescent="0.25">
      <c r="A61" s="20">
        <v>1</v>
      </c>
      <c r="B61" s="21" t="s">
        <v>81</v>
      </c>
      <c r="D61" s="50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51">
        <f>SUM(P62:P65)</f>
        <v>0</v>
      </c>
    </row>
    <row r="62" spans="1:19" s="13" customFormat="1" x14ac:dyDescent="0.25">
      <c r="A62" s="20">
        <v>2</v>
      </c>
      <c r="B62" s="26" t="s">
        <v>82</v>
      </c>
      <c r="D62" s="50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29">
        <f t="shared" si="7"/>
        <v>0</v>
      </c>
    </row>
    <row r="63" spans="1:19" s="13" customFormat="1" x14ac:dyDescent="0.25">
      <c r="A63" s="20">
        <v>2</v>
      </c>
      <c r="B63" s="26" t="s">
        <v>83</v>
      </c>
      <c r="D63" s="50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29">
        <f t="shared" si="7"/>
        <v>0</v>
      </c>
    </row>
    <row r="64" spans="1:19" s="13" customFormat="1" ht="30" x14ac:dyDescent="0.25">
      <c r="A64" s="20">
        <v>2</v>
      </c>
      <c r="B64" s="26" t="s">
        <v>84</v>
      </c>
      <c r="D64" s="50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29">
        <f t="shared" si="7"/>
        <v>0</v>
      </c>
    </row>
    <row r="65" spans="1:19" s="13" customFormat="1" ht="45" x14ac:dyDescent="0.25">
      <c r="A65" s="20">
        <v>2</v>
      </c>
      <c r="B65" s="26" t="s">
        <v>85</v>
      </c>
      <c r="D65" s="50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29">
        <f t="shared" si="7"/>
        <v>0</v>
      </c>
    </row>
    <row r="66" spans="1:19" s="13" customFormat="1" ht="30" x14ac:dyDescent="0.25">
      <c r="A66" s="20">
        <v>1</v>
      </c>
      <c r="B66" s="21" t="s">
        <v>86</v>
      </c>
      <c r="D66" s="39">
        <f>+D67+D68</f>
        <v>0</v>
      </c>
      <c r="E66" s="42">
        <f t="shared" ref="E66:M66" si="9">+E67+E68</f>
        <v>0</v>
      </c>
      <c r="F66" s="42">
        <f t="shared" si="9"/>
        <v>0</v>
      </c>
      <c r="G66" s="42">
        <f t="shared" si="9"/>
        <v>0</v>
      </c>
      <c r="H66" s="42">
        <f t="shared" si="9"/>
        <v>0</v>
      </c>
      <c r="I66" s="42">
        <f t="shared" si="9"/>
        <v>0</v>
      </c>
      <c r="J66" s="42">
        <f t="shared" si="9"/>
        <v>0</v>
      </c>
      <c r="K66" s="42">
        <f t="shared" si="9"/>
        <v>0</v>
      </c>
      <c r="L66" s="42">
        <f t="shared" si="9"/>
        <v>0</v>
      </c>
      <c r="M66" s="42">
        <f t="shared" si="9"/>
        <v>0</v>
      </c>
      <c r="N66" s="37">
        <v>0</v>
      </c>
      <c r="O66" s="37">
        <v>0</v>
      </c>
      <c r="P66" s="38">
        <f>SUM(P67:P68)</f>
        <v>0</v>
      </c>
      <c r="R66" s="43"/>
      <c r="S66" s="43"/>
    </row>
    <row r="67" spans="1:19" s="13" customFormat="1" x14ac:dyDescent="0.25">
      <c r="A67" s="20">
        <v>2</v>
      </c>
      <c r="B67" s="26" t="s">
        <v>87</v>
      </c>
      <c r="D67" s="35">
        <v>0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29">
        <f t="shared" si="7"/>
        <v>0</v>
      </c>
    </row>
    <row r="68" spans="1:19" s="13" customFormat="1" ht="30" x14ac:dyDescent="0.25">
      <c r="A68" s="20">
        <v>2</v>
      </c>
      <c r="B68" s="26" t="s">
        <v>88</v>
      </c>
      <c r="D68" s="41">
        <v>0</v>
      </c>
      <c r="E68" s="49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29">
        <f t="shared" si="7"/>
        <v>0</v>
      </c>
    </row>
    <row r="69" spans="1:19" s="13" customFormat="1" x14ac:dyDescent="0.25">
      <c r="A69" s="20">
        <v>1</v>
      </c>
      <c r="B69" s="21" t="s">
        <v>89</v>
      </c>
      <c r="D69" s="52"/>
      <c r="E69" s="33">
        <f t="shared" ref="E69:I69" si="10">+E70+E71+E72</f>
        <v>0</v>
      </c>
      <c r="F69" s="33">
        <f t="shared" si="10"/>
        <v>0</v>
      </c>
      <c r="G69" s="33">
        <f t="shared" si="10"/>
        <v>0</v>
      </c>
      <c r="H69" s="33">
        <f t="shared" si="10"/>
        <v>0</v>
      </c>
      <c r="I69" s="33">
        <f t="shared" si="10"/>
        <v>0</v>
      </c>
      <c r="J69" s="33">
        <f>+J70+J71+J72</f>
        <v>0</v>
      </c>
      <c r="K69" s="33">
        <f t="shared" ref="K69:M69" si="11">+K70+K71+K72</f>
        <v>0</v>
      </c>
      <c r="L69" s="33">
        <f t="shared" si="11"/>
        <v>0</v>
      </c>
      <c r="M69" s="33">
        <f t="shared" si="11"/>
        <v>0</v>
      </c>
      <c r="N69" s="53">
        <v>0</v>
      </c>
      <c r="O69" s="53">
        <v>0</v>
      </c>
      <c r="P69" s="54">
        <f>SUM(P70:P72)</f>
        <v>0</v>
      </c>
    </row>
    <row r="70" spans="1:19" s="13" customFormat="1" ht="30" x14ac:dyDescent="0.25">
      <c r="A70" s="20">
        <v>2</v>
      </c>
      <c r="B70" s="26" t="s">
        <v>90</v>
      </c>
      <c r="D70" s="41">
        <v>0</v>
      </c>
      <c r="E70" s="49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29">
        <f t="shared" si="7"/>
        <v>0</v>
      </c>
    </row>
    <row r="71" spans="1:19" s="13" customFormat="1" ht="30" x14ac:dyDescent="0.25">
      <c r="A71" s="20">
        <v>2</v>
      </c>
      <c r="B71" s="26" t="s">
        <v>91</v>
      </c>
      <c r="D71" s="41">
        <v>0</v>
      </c>
      <c r="E71" s="49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29">
        <f t="shared" si="7"/>
        <v>0</v>
      </c>
    </row>
    <row r="72" spans="1:19" s="13" customFormat="1" ht="30" x14ac:dyDescent="0.25">
      <c r="A72" s="20">
        <v>2</v>
      </c>
      <c r="B72" s="26" t="s">
        <v>92</v>
      </c>
      <c r="D72" s="41">
        <v>0</v>
      </c>
      <c r="E72" s="49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29">
        <f t="shared" si="7"/>
        <v>0</v>
      </c>
    </row>
    <row r="73" spans="1:19" s="13" customFormat="1" x14ac:dyDescent="0.25">
      <c r="A73" s="20"/>
      <c r="B73" s="55" t="s">
        <v>93</v>
      </c>
      <c r="C73" s="56"/>
      <c r="D73" s="57">
        <f>+D9+D15+D25+D35</f>
        <v>2954957.8800000004</v>
      </c>
      <c r="E73" s="57">
        <f>+E9+E15+E25+E35+E51</f>
        <v>3146745.91</v>
      </c>
      <c r="F73" s="57">
        <f>+F9+F15+F25+F35+F51</f>
        <v>3302704.7899999996</v>
      </c>
      <c r="G73" s="57">
        <f>+G9+G15+G25+G35+G51</f>
        <v>4015395.1</v>
      </c>
      <c r="H73" s="57">
        <f>+H9+H15+H25+H35+H51</f>
        <v>3689257.77</v>
      </c>
      <c r="I73" s="57">
        <f t="shared" ref="I73:P73" si="12">+I9+I15+I25+I51+I66+I69</f>
        <v>5109670.93</v>
      </c>
      <c r="J73" s="57">
        <f>J9+J15+J25+J51</f>
        <v>6064060.4699999997</v>
      </c>
      <c r="K73" s="57">
        <f>K9+K15+K25+K51+K24</f>
        <v>4187412.78</v>
      </c>
      <c r="L73" s="57">
        <f>L9+L15+L25+L51</f>
        <v>5459726.1500000004</v>
      </c>
      <c r="M73" s="57">
        <f>+M9+M15+M25+M51+M66+M69</f>
        <v>5054512</v>
      </c>
      <c r="N73" s="57">
        <f t="shared" si="12"/>
        <v>10862496.469999999</v>
      </c>
      <c r="O73" s="57">
        <f t="shared" si="12"/>
        <v>8472677.2100000009</v>
      </c>
      <c r="P73" s="58">
        <f t="shared" si="12"/>
        <v>62319617.460000001</v>
      </c>
    </row>
    <row r="74" spans="1:19" s="13" customFormat="1" x14ac:dyDescent="0.25">
      <c r="A74" s="20"/>
      <c r="B74" s="59"/>
      <c r="D74" s="60"/>
      <c r="E74" s="36"/>
      <c r="F74" s="36"/>
      <c r="G74" s="36"/>
      <c r="H74" s="36"/>
      <c r="I74" s="36"/>
      <c r="J74" s="61"/>
      <c r="K74" s="36" t="s">
        <v>71</v>
      </c>
      <c r="L74" s="36" t="s">
        <v>71</v>
      </c>
      <c r="M74" s="36"/>
      <c r="N74" s="36"/>
      <c r="O74" s="36"/>
      <c r="P74" s="36" t="s">
        <v>71</v>
      </c>
    </row>
    <row r="75" spans="1:19" s="13" customFormat="1" x14ac:dyDescent="0.25">
      <c r="A75" s="20"/>
      <c r="B75" s="62" t="s">
        <v>94</v>
      </c>
      <c r="C75" s="63"/>
      <c r="D75" s="63"/>
      <c r="E75" s="63"/>
      <c r="F75" s="63">
        <v>0</v>
      </c>
      <c r="G75" s="63"/>
      <c r="H75" s="63"/>
      <c r="I75" s="63"/>
      <c r="J75" s="63"/>
      <c r="K75" s="63"/>
      <c r="L75" s="63"/>
      <c r="M75" s="63"/>
      <c r="N75" s="63"/>
      <c r="O75" s="63"/>
      <c r="P75" s="63"/>
    </row>
    <row r="76" spans="1:19" s="13" customFormat="1" ht="30" x14ac:dyDescent="0.25">
      <c r="A76" s="20"/>
      <c r="B76" s="21" t="s">
        <v>95</v>
      </c>
      <c r="D76" s="37"/>
      <c r="E76" s="36"/>
      <c r="F76" s="36">
        <v>0</v>
      </c>
      <c r="G76" s="36"/>
      <c r="H76" s="36"/>
      <c r="I76" s="36"/>
      <c r="J76" s="36"/>
      <c r="K76" s="36"/>
      <c r="L76" s="36"/>
      <c r="M76" s="36"/>
      <c r="N76" s="63"/>
      <c r="O76" s="36"/>
      <c r="P76" s="36"/>
    </row>
    <row r="77" spans="1:19" ht="30" x14ac:dyDescent="0.25">
      <c r="A77" s="20"/>
      <c r="B77" s="64" t="s">
        <v>96</v>
      </c>
      <c r="D77" s="65"/>
      <c r="E77" s="66"/>
      <c r="F77" s="66"/>
      <c r="G77" s="66"/>
      <c r="H77" s="66"/>
      <c r="I77" s="66"/>
      <c r="J77" s="66">
        <v>0</v>
      </c>
      <c r="K77" s="67"/>
      <c r="L77" s="66"/>
      <c r="M77" s="66"/>
      <c r="N77" s="68"/>
      <c r="O77" s="66"/>
      <c r="P77" s="66"/>
    </row>
    <row r="78" spans="1:19" ht="30" x14ac:dyDescent="0.25">
      <c r="A78" s="20"/>
      <c r="B78" s="64" t="s">
        <v>97</v>
      </c>
      <c r="D78" s="65"/>
      <c r="E78" s="66"/>
      <c r="F78" s="66"/>
      <c r="G78" s="66"/>
      <c r="H78" s="66"/>
      <c r="I78" s="66"/>
      <c r="J78" s="66"/>
      <c r="K78" s="67"/>
      <c r="L78" s="66"/>
      <c r="M78" s="66"/>
      <c r="N78" s="66"/>
      <c r="O78" s="66"/>
      <c r="P78" s="66"/>
    </row>
    <row r="79" spans="1:19" x14ac:dyDescent="0.25">
      <c r="A79" s="20"/>
      <c r="B79" s="69" t="s">
        <v>98</v>
      </c>
      <c r="D79" s="70"/>
      <c r="E79" s="66"/>
      <c r="F79" s="66"/>
      <c r="G79" s="66"/>
      <c r="H79" s="66"/>
      <c r="I79" s="66"/>
      <c r="J79" s="66"/>
      <c r="K79" s="67"/>
      <c r="L79" s="66"/>
      <c r="M79" s="66"/>
      <c r="N79" s="66"/>
      <c r="O79" s="66"/>
      <c r="P79" s="66"/>
    </row>
    <row r="80" spans="1:19" ht="30" x14ac:dyDescent="0.25">
      <c r="A80" s="20"/>
      <c r="B80" s="64" t="s">
        <v>99</v>
      </c>
      <c r="D80" s="65"/>
      <c r="E80" s="66"/>
      <c r="F80" s="66"/>
      <c r="G80" s="66"/>
      <c r="H80" s="66"/>
      <c r="I80" s="66"/>
      <c r="J80" s="66"/>
      <c r="K80" s="67"/>
      <c r="L80" s="66"/>
      <c r="M80" s="66"/>
      <c r="N80" s="66"/>
      <c r="O80" s="66"/>
      <c r="P80" s="66"/>
    </row>
    <row r="81" spans="1:16" ht="30" x14ac:dyDescent="0.25">
      <c r="A81" s="20"/>
      <c r="B81" s="64" t="s">
        <v>100</v>
      </c>
      <c r="D81" s="65"/>
      <c r="E81" s="66"/>
      <c r="F81" s="66"/>
      <c r="G81" s="66"/>
      <c r="H81" s="66"/>
      <c r="I81" s="66"/>
      <c r="J81" s="66"/>
      <c r="K81" s="67"/>
      <c r="L81" s="66"/>
      <c r="M81" s="66"/>
      <c r="N81" s="66"/>
      <c r="O81" s="66"/>
      <c r="P81" s="66"/>
    </row>
    <row r="82" spans="1:16" ht="30" x14ac:dyDescent="0.25">
      <c r="A82" s="20"/>
      <c r="B82" s="69" t="s">
        <v>101</v>
      </c>
      <c r="D82" s="70"/>
      <c r="E82" s="66"/>
      <c r="F82" s="66"/>
      <c r="G82" s="66"/>
      <c r="H82" s="66"/>
      <c r="I82" s="66"/>
      <c r="J82" s="66"/>
      <c r="K82" s="67"/>
      <c r="L82" s="66"/>
      <c r="M82" s="66"/>
      <c r="N82" s="66"/>
      <c r="O82" s="66"/>
      <c r="P82" s="66"/>
    </row>
    <row r="83" spans="1:16" ht="30" x14ac:dyDescent="0.25">
      <c r="A83" s="20"/>
      <c r="B83" s="64" t="s">
        <v>102</v>
      </c>
      <c r="D83" s="65"/>
      <c r="E83" s="66"/>
      <c r="F83" s="66"/>
      <c r="G83" s="66"/>
      <c r="H83" s="66"/>
      <c r="I83" s="66"/>
      <c r="J83" s="66"/>
      <c r="K83" s="67"/>
      <c r="L83" s="66"/>
      <c r="M83" s="66"/>
      <c r="N83" s="66"/>
      <c r="O83" s="66"/>
      <c r="P83" s="66"/>
    </row>
    <row r="84" spans="1:16" x14ac:dyDescent="0.25">
      <c r="A84" s="20"/>
      <c r="B84" s="71" t="s">
        <v>103</v>
      </c>
      <c r="C84" s="72"/>
      <c r="D84" s="73">
        <f>+D73</f>
        <v>2954957.8800000004</v>
      </c>
      <c r="E84" s="73">
        <f>+E73</f>
        <v>3146745.91</v>
      </c>
      <c r="F84" s="73">
        <f>+F73</f>
        <v>3302704.7899999996</v>
      </c>
      <c r="G84" s="73">
        <f t="shared" ref="G84:P84" si="13">+G73</f>
        <v>4015395.1</v>
      </c>
      <c r="H84" s="73">
        <f t="shared" si="13"/>
        <v>3689257.77</v>
      </c>
      <c r="I84" s="73">
        <f>+I73</f>
        <v>5109670.93</v>
      </c>
      <c r="J84" s="73">
        <f t="shared" si="13"/>
        <v>6064060.4699999997</v>
      </c>
      <c r="K84" s="73">
        <f>+K73</f>
        <v>4187412.78</v>
      </c>
      <c r="L84" s="73">
        <f t="shared" si="13"/>
        <v>5459726.1500000004</v>
      </c>
      <c r="M84" s="73">
        <f t="shared" si="13"/>
        <v>5054512</v>
      </c>
      <c r="N84" s="73">
        <f t="shared" si="13"/>
        <v>10862496.469999999</v>
      </c>
      <c r="O84" s="73">
        <f t="shared" si="13"/>
        <v>8472677.2100000009</v>
      </c>
      <c r="P84" s="73">
        <f t="shared" si="13"/>
        <v>62319617.460000001</v>
      </c>
    </row>
    <row r="85" spans="1:16" x14ac:dyDescent="0.25">
      <c r="A85" s="20"/>
      <c r="K85" s="74"/>
    </row>
    <row r="86" spans="1:16" ht="31.5" x14ac:dyDescent="0.25">
      <c r="B86" s="75" t="s">
        <v>104</v>
      </c>
      <c r="C86" s="76"/>
      <c r="D86" s="77"/>
      <c r="E86" s="77"/>
      <c r="F86" s="76"/>
      <c r="G86" s="76"/>
      <c r="H86" s="76"/>
      <c r="I86" s="76"/>
      <c r="J86" s="76"/>
      <c r="K86" s="78"/>
      <c r="L86" s="76"/>
      <c r="M86" s="76"/>
      <c r="N86" s="76"/>
      <c r="O86" s="76"/>
      <c r="P86" s="76"/>
    </row>
    <row r="87" spans="1:16" ht="18.75" x14ac:dyDescent="0.3">
      <c r="B87" s="3" t="s">
        <v>1</v>
      </c>
      <c r="N87" s="10"/>
    </row>
    <row r="88" spans="1:16" x14ac:dyDescent="0.25">
      <c r="B88" s="4" t="s">
        <v>3</v>
      </c>
      <c r="L88" s="10"/>
      <c r="M88" s="10"/>
    </row>
    <row r="89" spans="1:16" x14ac:dyDescent="0.25">
      <c r="B89" s="4" t="s">
        <v>5</v>
      </c>
      <c r="O89" s="10"/>
    </row>
    <row r="90" spans="1:16" x14ac:dyDescent="0.25">
      <c r="B90" s="4" t="s">
        <v>8</v>
      </c>
      <c r="N90" s="10"/>
    </row>
    <row r="91" spans="1:16" x14ac:dyDescent="0.25">
      <c r="B91" s="4" t="s">
        <v>10</v>
      </c>
      <c r="J91" s="79"/>
    </row>
    <row r="92" spans="1:16" x14ac:dyDescent="0.25">
      <c r="B92" s="4" t="s">
        <v>11</v>
      </c>
    </row>
    <row r="93" spans="1:16" x14ac:dyDescent="0.25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9" t="s">
        <v>105</v>
      </c>
      <c r="L93" s="2" t="s">
        <v>105</v>
      </c>
      <c r="M93" s="2" t="s">
        <v>105</v>
      </c>
    </row>
    <row r="95" spans="1:16" x14ac:dyDescent="0.25">
      <c r="B95" s="2" t="s">
        <v>106</v>
      </c>
      <c r="M95" s="2" t="s">
        <v>107</v>
      </c>
    </row>
    <row r="99" spans="2:15" x14ac:dyDescent="0.25">
      <c r="B99" s="2" t="s">
        <v>108</v>
      </c>
      <c r="D99" s="2" t="s">
        <v>105</v>
      </c>
      <c r="M99" s="2" t="s">
        <v>109</v>
      </c>
    </row>
    <row r="100" spans="2:15" x14ac:dyDescent="0.25">
      <c r="B100" s="80" t="s">
        <v>110</v>
      </c>
      <c r="M100" s="80" t="s">
        <v>111</v>
      </c>
    </row>
    <row r="101" spans="2:15" x14ac:dyDescent="0.25">
      <c r="B101" s="2" t="s">
        <v>112</v>
      </c>
      <c r="M101" s="2" t="s">
        <v>113</v>
      </c>
    </row>
    <row r="102" spans="2:15" x14ac:dyDescent="0.25">
      <c r="B102" s="2" t="s">
        <v>114</v>
      </c>
    </row>
    <row r="103" spans="2:15" x14ac:dyDescent="0.25">
      <c r="B103" s="2" t="s">
        <v>115</v>
      </c>
    </row>
    <row r="104" spans="2:15" x14ac:dyDescent="0.25">
      <c r="B104" s="2" t="s">
        <v>116</v>
      </c>
    </row>
    <row r="105" spans="2:15" x14ac:dyDescent="0.25">
      <c r="B105" s="2" t="s">
        <v>117</v>
      </c>
      <c r="G105" s="2" t="s">
        <v>118</v>
      </c>
    </row>
    <row r="106" spans="2:15" x14ac:dyDescent="0.25">
      <c r="B106" s="80" t="s">
        <v>119</v>
      </c>
      <c r="H106" s="80" t="s">
        <v>120</v>
      </c>
    </row>
    <row r="107" spans="2:15" x14ac:dyDescent="0.25">
      <c r="B107" s="2" t="s">
        <v>121</v>
      </c>
      <c r="H107" s="2" t="s">
        <v>122</v>
      </c>
    </row>
    <row r="108" spans="2:15" s="81" customFormat="1" x14ac:dyDescent="0.25">
      <c r="D108" s="82">
        <f t="shared" ref="D108:N108" si="14">IF(AND(E84&gt;0,D84&gt;=1),1,2)</f>
        <v>1</v>
      </c>
      <c r="E108" s="82">
        <f t="shared" si="14"/>
        <v>1</v>
      </c>
      <c r="F108" s="82">
        <f t="shared" si="14"/>
        <v>1</v>
      </c>
      <c r="G108" s="82">
        <f t="shared" si="14"/>
        <v>1</v>
      </c>
      <c r="H108" s="82">
        <f t="shared" si="14"/>
        <v>1</v>
      </c>
      <c r="I108" s="82">
        <f t="shared" si="14"/>
        <v>1</v>
      </c>
      <c r="J108" s="82">
        <f t="shared" si="14"/>
        <v>1</v>
      </c>
      <c r="K108" s="82">
        <f t="shared" si="14"/>
        <v>1</v>
      </c>
      <c r="L108" s="82">
        <f t="shared" si="14"/>
        <v>1</v>
      </c>
      <c r="M108" s="82">
        <f t="shared" si="14"/>
        <v>1</v>
      </c>
      <c r="N108" s="82">
        <f t="shared" si="14"/>
        <v>1</v>
      </c>
      <c r="O108" s="82">
        <f>IF(N84&gt;=1,2,1)</f>
        <v>2</v>
      </c>
    </row>
  </sheetData>
  <sheetProtection algorithmName="SHA-512" hashValue="kQ1lQrMKZ0EeSXiOebrykb4E+GlutqFahuBfgpnC61TlzzgS8oaJmCEPgrVj4RLpPzXVM+Z2kTMCe5WAt6NovA==" saltValue="5CJfOWxYc5h2Mqfi5ojfhA==" spinCount="100000" sheet="1"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mes</vt:lpstr>
      <vt:lpstr>'Plantilla Ejecución mes'!Área_de_impresión</vt:lpstr>
      <vt:lpstr>'Plantilla Ejecución mes'!Títulos_a_imprimir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Silvia Tortosa</cp:lastModifiedBy>
  <dcterms:created xsi:type="dcterms:W3CDTF">2023-01-10T02:04:46Z</dcterms:created>
  <dcterms:modified xsi:type="dcterms:W3CDTF">2023-01-11T13:13:15Z</dcterms:modified>
</cp:coreProperties>
</file>