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CONTABILIDAD\Formatos para cálculos\"/>
    </mc:Choice>
  </mc:AlternateContent>
  <xr:revisionPtr revIDLastSave="0" documentId="8_{DE5E85ED-A421-422D-9848-C982626E185D}" xr6:coauthVersionLast="47" xr6:coauthVersionMax="47" xr10:uidLastSave="{00000000-0000-0000-0000-000000000000}"/>
  <bookViews>
    <workbookView xWindow="-120" yWindow="-120" windowWidth="29040" windowHeight="15840" xr2:uid="{1989BBB8-E534-4C34-BBAF-91820AD720F7}"/>
  </bookViews>
  <sheets>
    <sheet name="ENERO-JUNIO 2023" sheetId="1" r:id="rId1"/>
  </sheets>
  <externalReferences>
    <externalReference r:id="rId2"/>
  </externalReferences>
  <definedNames>
    <definedName name="_xlnm._FilterDatabase" localSheetId="0" hidden="1">'ENERO-JUNIO 2023'!$A$6:$L$150</definedName>
    <definedName name="_xlnm.Print_Area" localSheetId="0">'ENERO-JUNIO 2023'!$B$7:$L$157</definedName>
    <definedName name="_xlnm.Print_Titles" localSheetId="0">'ENERO-JUNIO 2023'!$1:$6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2" i="1" l="1"/>
  <c r="D163" i="1" s="1"/>
  <c r="D164" i="1" s="1"/>
  <c r="D165" i="1" s="1"/>
  <c r="D166" i="1" s="1"/>
  <c r="D167" i="1" s="1"/>
  <c r="D168" i="1" s="1"/>
  <c r="G150" i="1"/>
  <c r="F150" i="1"/>
  <c r="E150" i="1"/>
  <c r="L129" i="1"/>
  <c r="I129" i="1"/>
  <c r="H129" i="1"/>
  <c r="L128" i="1"/>
  <c r="I128" i="1"/>
  <c r="H128" i="1"/>
  <c r="L127" i="1"/>
  <c r="I127" i="1"/>
  <c r="H127" i="1"/>
  <c r="L126" i="1"/>
  <c r="I126" i="1"/>
  <c r="H126" i="1"/>
  <c r="L125" i="1"/>
  <c r="I125" i="1"/>
  <c r="H125" i="1"/>
  <c r="L124" i="1"/>
  <c r="I124" i="1"/>
  <c r="H124" i="1"/>
  <c r="L123" i="1"/>
  <c r="I123" i="1"/>
  <c r="H123" i="1"/>
  <c r="L122" i="1"/>
  <c r="I122" i="1"/>
  <c r="H122" i="1"/>
  <c r="L121" i="1"/>
  <c r="I121" i="1"/>
  <c r="H121" i="1"/>
  <c r="L120" i="1"/>
  <c r="I120" i="1"/>
  <c r="H120" i="1"/>
  <c r="L119" i="1"/>
  <c r="I119" i="1"/>
  <c r="H119" i="1"/>
  <c r="L118" i="1"/>
  <c r="I118" i="1"/>
  <c r="H118" i="1"/>
  <c r="L117" i="1"/>
  <c r="I117" i="1"/>
  <c r="H117" i="1"/>
  <c r="L116" i="1"/>
  <c r="I116" i="1"/>
  <c r="H116" i="1"/>
  <c r="L115" i="1"/>
  <c r="I115" i="1"/>
  <c r="H115" i="1"/>
  <c r="L114" i="1"/>
  <c r="I114" i="1"/>
  <c r="H114" i="1"/>
  <c r="L113" i="1"/>
  <c r="I113" i="1"/>
  <c r="H113" i="1"/>
  <c r="L112" i="1"/>
  <c r="I112" i="1"/>
  <c r="H112" i="1"/>
  <c r="L111" i="1"/>
  <c r="I111" i="1"/>
  <c r="H111" i="1"/>
  <c r="L110" i="1"/>
  <c r="I110" i="1"/>
  <c r="H110" i="1"/>
  <c r="L109" i="1"/>
  <c r="I109" i="1"/>
  <c r="H109" i="1"/>
  <c r="L108" i="1"/>
  <c r="I108" i="1"/>
  <c r="H108" i="1"/>
  <c r="L107" i="1"/>
  <c r="I107" i="1"/>
  <c r="H107" i="1"/>
  <c r="L106" i="1"/>
  <c r="I106" i="1"/>
  <c r="H106" i="1"/>
  <c r="L105" i="1"/>
  <c r="I105" i="1"/>
  <c r="H105" i="1"/>
  <c r="L104" i="1"/>
  <c r="I104" i="1"/>
  <c r="H104" i="1"/>
  <c r="L103" i="1"/>
  <c r="I103" i="1"/>
  <c r="H103" i="1"/>
  <c r="L102" i="1"/>
  <c r="I102" i="1"/>
  <c r="H102" i="1"/>
  <c r="L101" i="1"/>
  <c r="I101" i="1"/>
  <c r="H101" i="1"/>
  <c r="L100" i="1"/>
  <c r="I100" i="1"/>
  <c r="H100" i="1"/>
  <c r="L99" i="1"/>
  <c r="I99" i="1"/>
  <c r="H99" i="1"/>
  <c r="L98" i="1"/>
  <c r="I98" i="1"/>
  <c r="H98" i="1"/>
  <c r="L97" i="1"/>
  <c r="I97" i="1"/>
  <c r="H97" i="1"/>
  <c r="L96" i="1"/>
  <c r="I96" i="1"/>
  <c r="H96" i="1"/>
  <c r="L95" i="1"/>
  <c r="I95" i="1"/>
  <c r="H95" i="1"/>
  <c r="L94" i="1"/>
  <c r="I94" i="1"/>
  <c r="H94" i="1"/>
  <c r="L93" i="1"/>
  <c r="I93" i="1"/>
  <c r="H93" i="1"/>
  <c r="L92" i="1"/>
  <c r="I92" i="1"/>
  <c r="H92" i="1"/>
  <c r="L91" i="1"/>
  <c r="I91" i="1"/>
  <c r="H91" i="1"/>
  <c r="L90" i="1"/>
  <c r="I90" i="1"/>
  <c r="H90" i="1"/>
  <c r="L89" i="1"/>
  <c r="I89" i="1"/>
  <c r="H89" i="1"/>
  <c r="L88" i="1"/>
  <c r="I88" i="1"/>
  <c r="H88" i="1"/>
  <c r="L87" i="1"/>
  <c r="I87" i="1"/>
  <c r="H87" i="1"/>
  <c r="L86" i="1"/>
  <c r="I86" i="1"/>
  <c r="H86" i="1"/>
  <c r="L85" i="1"/>
  <c r="I85" i="1"/>
  <c r="H85" i="1"/>
  <c r="L84" i="1"/>
  <c r="K84" i="1"/>
  <c r="K150" i="1" s="1"/>
  <c r="I84" i="1"/>
  <c r="H84" i="1"/>
  <c r="L83" i="1"/>
  <c r="I83" i="1"/>
  <c r="H83" i="1"/>
  <c r="L82" i="1"/>
  <c r="I82" i="1"/>
  <c r="H82" i="1"/>
  <c r="L81" i="1"/>
  <c r="I81" i="1"/>
  <c r="H81" i="1"/>
  <c r="L80" i="1"/>
  <c r="I80" i="1"/>
  <c r="H80" i="1"/>
  <c r="L79" i="1"/>
  <c r="I79" i="1"/>
  <c r="H79" i="1"/>
  <c r="L78" i="1"/>
  <c r="I78" i="1"/>
  <c r="H78" i="1"/>
  <c r="L77" i="1"/>
  <c r="I77" i="1"/>
  <c r="H77" i="1"/>
  <c r="L76" i="1"/>
  <c r="I76" i="1"/>
  <c r="H76" i="1"/>
  <c r="L75" i="1"/>
  <c r="I75" i="1"/>
  <c r="H75" i="1"/>
  <c r="L74" i="1"/>
  <c r="I74" i="1"/>
  <c r="H74" i="1"/>
  <c r="L73" i="1"/>
  <c r="I73" i="1"/>
  <c r="H73" i="1"/>
  <c r="L72" i="1"/>
  <c r="I72" i="1"/>
  <c r="H72" i="1"/>
  <c r="L71" i="1"/>
  <c r="I71" i="1"/>
  <c r="H71" i="1"/>
  <c r="L70" i="1"/>
  <c r="I70" i="1"/>
  <c r="H70" i="1"/>
  <c r="L69" i="1"/>
  <c r="I69" i="1"/>
  <c r="H69" i="1"/>
  <c r="L68" i="1"/>
  <c r="I68" i="1"/>
  <c r="H68" i="1"/>
  <c r="L67" i="1"/>
  <c r="I67" i="1"/>
  <c r="H67" i="1"/>
  <c r="L66" i="1"/>
  <c r="I66" i="1"/>
  <c r="H66" i="1"/>
  <c r="L65" i="1"/>
  <c r="I65" i="1"/>
  <c r="H65" i="1"/>
  <c r="L64" i="1"/>
  <c r="I64" i="1"/>
  <c r="H64" i="1"/>
  <c r="L63" i="1"/>
  <c r="I63" i="1"/>
  <c r="H63" i="1"/>
  <c r="L62" i="1"/>
  <c r="I62" i="1"/>
  <c r="H62" i="1"/>
  <c r="L61" i="1"/>
  <c r="I61" i="1"/>
  <c r="H61" i="1"/>
  <c r="L60" i="1"/>
  <c r="I60" i="1"/>
  <c r="H60" i="1"/>
  <c r="L59" i="1"/>
  <c r="I59" i="1"/>
  <c r="H59" i="1"/>
  <c r="L58" i="1"/>
  <c r="I58" i="1"/>
  <c r="H58" i="1"/>
  <c r="L57" i="1"/>
  <c r="I57" i="1"/>
  <c r="H57" i="1"/>
  <c r="L56" i="1"/>
  <c r="I56" i="1"/>
  <c r="H56" i="1"/>
  <c r="L55" i="1"/>
  <c r="I55" i="1"/>
  <c r="H55" i="1"/>
  <c r="L54" i="1"/>
  <c r="I54" i="1"/>
  <c r="H54" i="1"/>
  <c r="L53" i="1"/>
  <c r="I53" i="1"/>
  <c r="H53" i="1"/>
  <c r="L52" i="1"/>
  <c r="I52" i="1"/>
  <c r="H52" i="1"/>
  <c r="L51" i="1"/>
  <c r="I51" i="1"/>
  <c r="H51" i="1"/>
  <c r="L50" i="1"/>
  <c r="I50" i="1"/>
  <c r="H50" i="1"/>
  <c r="L49" i="1"/>
  <c r="I49" i="1"/>
  <c r="H49" i="1"/>
  <c r="L48" i="1"/>
  <c r="I48" i="1"/>
  <c r="H48" i="1"/>
  <c r="L47" i="1"/>
  <c r="I47" i="1"/>
  <c r="H47" i="1"/>
  <c r="L46" i="1"/>
  <c r="I46" i="1"/>
  <c r="H46" i="1"/>
  <c r="L45" i="1"/>
  <c r="I45" i="1"/>
  <c r="H45" i="1"/>
  <c r="L44" i="1"/>
  <c r="I44" i="1"/>
  <c r="H44" i="1"/>
  <c r="L43" i="1"/>
  <c r="I43" i="1"/>
  <c r="H43" i="1"/>
  <c r="L42" i="1"/>
  <c r="I42" i="1"/>
  <c r="H42" i="1"/>
  <c r="L41" i="1"/>
  <c r="I41" i="1"/>
  <c r="H41" i="1"/>
  <c r="L40" i="1"/>
  <c r="I40" i="1"/>
  <c r="H40" i="1"/>
  <c r="L39" i="1"/>
  <c r="I39" i="1"/>
  <c r="H39" i="1"/>
  <c r="L38" i="1"/>
  <c r="I38" i="1"/>
  <c r="H38" i="1"/>
  <c r="L37" i="1"/>
  <c r="I37" i="1"/>
  <c r="H37" i="1"/>
  <c r="L36" i="1"/>
  <c r="I36" i="1"/>
  <c r="H36" i="1"/>
  <c r="L35" i="1"/>
  <c r="I35" i="1"/>
  <c r="H35" i="1"/>
  <c r="L34" i="1"/>
  <c r="I34" i="1"/>
  <c r="H34" i="1"/>
  <c r="L33" i="1"/>
  <c r="I33" i="1"/>
  <c r="H33" i="1"/>
  <c r="L32" i="1"/>
  <c r="I32" i="1"/>
  <c r="H32" i="1"/>
  <c r="L31" i="1"/>
  <c r="I31" i="1"/>
  <c r="H31" i="1"/>
  <c r="L30" i="1"/>
  <c r="I30" i="1"/>
  <c r="H30" i="1"/>
  <c r="L29" i="1"/>
  <c r="I29" i="1"/>
  <c r="H29" i="1"/>
  <c r="L28" i="1"/>
  <c r="I28" i="1"/>
  <c r="H28" i="1"/>
  <c r="L27" i="1"/>
  <c r="I27" i="1"/>
  <c r="H27" i="1"/>
  <c r="L26" i="1"/>
  <c r="I26" i="1"/>
  <c r="H26" i="1"/>
  <c r="L25" i="1"/>
  <c r="I25" i="1"/>
  <c r="H25" i="1"/>
  <c r="L24" i="1"/>
  <c r="I24" i="1"/>
  <c r="H24" i="1"/>
  <c r="L23" i="1"/>
  <c r="I23" i="1"/>
  <c r="H23" i="1"/>
  <c r="L22" i="1"/>
  <c r="I22" i="1"/>
  <c r="H22" i="1"/>
  <c r="L21" i="1"/>
  <c r="I21" i="1"/>
  <c r="H21" i="1"/>
  <c r="L20" i="1"/>
  <c r="I20" i="1"/>
  <c r="H20" i="1"/>
  <c r="L19" i="1"/>
  <c r="I19" i="1"/>
  <c r="H19" i="1"/>
  <c r="L18" i="1"/>
  <c r="I18" i="1"/>
  <c r="H18" i="1"/>
  <c r="L17" i="1"/>
  <c r="I17" i="1"/>
  <c r="H17" i="1"/>
  <c r="L16" i="1"/>
  <c r="I16" i="1"/>
  <c r="I167" i="1" s="1"/>
  <c r="H16" i="1"/>
  <c r="L15" i="1"/>
  <c r="I15" i="1"/>
  <c r="H15" i="1"/>
  <c r="L14" i="1"/>
  <c r="I14" i="1"/>
  <c r="I168" i="1" s="1"/>
  <c r="H14" i="1"/>
  <c r="L13" i="1"/>
  <c r="I13" i="1"/>
  <c r="H13" i="1"/>
  <c r="L12" i="1"/>
  <c r="I12" i="1"/>
  <c r="I163" i="1" s="1"/>
  <c r="H12" i="1"/>
  <c r="L11" i="1"/>
  <c r="I11" i="1"/>
  <c r="H11" i="1"/>
  <c r="L10" i="1"/>
  <c r="I10" i="1"/>
  <c r="I164" i="1" s="1"/>
  <c r="H10" i="1"/>
  <c r="L9" i="1"/>
  <c r="I9" i="1"/>
  <c r="H9" i="1"/>
  <c r="L8" i="1"/>
  <c r="I8" i="1"/>
  <c r="I162" i="1" s="1"/>
  <c r="H8" i="1"/>
  <c r="L7" i="1"/>
  <c r="L150" i="1" s="1"/>
  <c r="I7" i="1"/>
  <c r="H7" i="1"/>
  <c r="H150" i="1" s="1"/>
  <c r="I161" i="1" l="1"/>
  <c r="I165" i="1"/>
  <c r="I166" i="1"/>
  <c r="I169" i="1" l="1"/>
</calcChain>
</file>

<file path=xl/sharedStrings.xml><?xml version="1.0" encoding="utf-8"?>
<sst xmlns="http://schemas.openxmlformats.org/spreadsheetml/2006/main" count="283" uniqueCount="279">
  <si>
    <t>CONSEJO NACIONAL DE INVESTIGACIONES AGROPECUARIAS Y FORESTALES</t>
  </si>
  <si>
    <t xml:space="preserve"> DEPARTAMENTO ADMINISTRATIVO Y FINANCIERO</t>
  </si>
  <si>
    <t>INVENTARIO DE ALMACEN ENERO - JUNIO 2023</t>
  </si>
  <si>
    <t>CODIGO INST.</t>
  </si>
  <si>
    <t xml:space="preserve">FECHA DE ADQ. </t>
  </si>
  <si>
    <t>FECHA REG.</t>
  </si>
  <si>
    <t>EXISTENCIA/Bce inicial</t>
  </si>
  <si>
    <t>Consumo</t>
  </si>
  <si>
    <t>Compra/  Factura</t>
  </si>
  <si>
    <t>Balance Final</t>
  </si>
  <si>
    <t>Cuenta</t>
  </si>
  <si>
    <t>DESCRIPCION</t>
  </si>
  <si>
    <t>COSTO</t>
  </si>
  <si>
    <t>TOTAL</t>
  </si>
  <si>
    <t>IA-0001</t>
  </si>
  <si>
    <t>(paq de 12)LIBRETAS  RAYADAS 5 X 8 MPEQUEÑAS</t>
  </si>
  <si>
    <t>IA-0002</t>
  </si>
  <si>
    <t>(paq de 12)LIBRETAS  RAYADAS 5 X 8 M BLANCAS PEQUEÑAS</t>
  </si>
  <si>
    <t>IA-0003</t>
  </si>
  <si>
    <t>ALMOHADILLA DE SELLAR</t>
  </si>
  <si>
    <t>IA-0004</t>
  </si>
  <si>
    <t>AMBIENTADOR GLADE 6.02ONZ.</t>
  </si>
  <si>
    <t>IA-0005</t>
  </si>
  <si>
    <t>BANDEJA ORGANIZADORA DE ESC. 2/1</t>
  </si>
  <si>
    <t>IA-0006</t>
  </si>
  <si>
    <t xml:space="preserve">BANDEJA PARED PLASTICO 1/1 CLEAR </t>
  </si>
  <si>
    <t>IA-0007</t>
  </si>
  <si>
    <t>BORRAS</t>
  </si>
  <si>
    <t>IA-0008</t>
  </si>
  <si>
    <t>CAJA DE CLIP GRANDE 100/1</t>
  </si>
  <si>
    <t>IA-0009</t>
  </si>
  <si>
    <t>CERA PARA CONTAR DINERO 20G TALBOT</t>
  </si>
  <si>
    <t>IA-0010</t>
  </si>
  <si>
    <t>PERFORADORA 3 HOYOS PARA 40 HOJAS SWINGLINE 74400</t>
  </si>
  <si>
    <t>IA-0011</t>
  </si>
  <si>
    <t>PERFORADORA 2 HOYOS STD ARTESCO (M78)</t>
  </si>
  <si>
    <t>IA-0012</t>
  </si>
  <si>
    <t>PROTECTOR DE HOJAS GRUESOS 100/1 WILSON JONES</t>
  </si>
  <si>
    <t>IA-0013</t>
  </si>
  <si>
    <t xml:space="preserve">FOLDER PARTITION 6 DIVISIONES </t>
  </si>
  <si>
    <t>IA-0014</t>
  </si>
  <si>
    <t>AGENDA AÑO 2023 (14.5 X 20.5)</t>
  </si>
  <si>
    <t>IA-0015</t>
  </si>
  <si>
    <t xml:space="preserve">BOLIGRAFO BORRABLE INKORRECT TINTA GEL AZUL BLISTER ARTESCO </t>
  </si>
  <si>
    <t>IA-0016</t>
  </si>
  <si>
    <t xml:space="preserve">CUADERNO ESPIRAL </t>
  </si>
  <si>
    <t>IA-0017</t>
  </si>
  <si>
    <t>GRAPADORA STD SWINGLINE SW-444</t>
  </si>
  <si>
    <t>IA-0018</t>
  </si>
  <si>
    <t>NOTAS ADH. BANDERITA TALBOT 5/1 125</t>
  </si>
  <si>
    <t>IA-0019</t>
  </si>
  <si>
    <t>CARPETA 3 ARG. 4 NEGRA (POINTER)</t>
  </si>
  <si>
    <t>IA-0020</t>
  </si>
  <si>
    <t>CAJA DE CLIP PEQUEÑO 100/1</t>
  </si>
  <si>
    <t>IA-0021</t>
  </si>
  <si>
    <t>CAJA DE GANCHO MACHO Y HEMBRA</t>
  </si>
  <si>
    <t>IA-0022</t>
  </si>
  <si>
    <t>CAJA DE GOMITAS</t>
  </si>
  <si>
    <t>IA-0023</t>
  </si>
  <si>
    <t>CAJA DE GRAPAS.</t>
  </si>
  <si>
    <t>IA-0024</t>
  </si>
  <si>
    <t>CAJA DE PENDAFLEX 8.5 X 11</t>
  </si>
  <si>
    <t>IA-0025</t>
  </si>
  <si>
    <t>CAJA DE PENDAFLEX 8.5 x 13</t>
  </si>
  <si>
    <t>IA-0026</t>
  </si>
  <si>
    <t>CAJA DE SERVILLETAS MULTIFOLDER 4000/1</t>
  </si>
  <si>
    <t>IA-0027</t>
  </si>
  <si>
    <t xml:space="preserve">CAJA DE TE MANZANILLA  </t>
  </si>
  <si>
    <t>IA-0028</t>
  </si>
  <si>
    <t>CAJA DE TE DE MENTA</t>
  </si>
  <si>
    <t>IA-0029</t>
  </si>
  <si>
    <t>CAJA DE TE VERDE</t>
  </si>
  <si>
    <t>IA-0030</t>
  </si>
  <si>
    <t>CARPETAS NEGRAS 3 OLLOS 2 PULGADAS</t>
  </si>
  <si>
    <t>IA-0031</t>
  </si>
  <si>
    <t>CARPETAS NEGRAS DE 3 OLLOS 4 PULGADAS</t>
  </si>
  <si>
    <t>IA-0032</t>
  </si>
  <si>
    <t>CARTUCHO HP NEGRO 954</t>
  </si>
  <si>
    <t>IA-0033</t>
  </si>
  <si>
    <t>CARTUCHOS 954 HP 8710 AZUL</t>
  </si>
  <si>
    <t>IA-0034</t>
  </si>
  <si>
    <t>CARTUCHOS HP AMARILLO 954</t>
  </si>
  <si>
    <t>IA-0035</t>
  </si>
  <si>
    <t>CARTUCHOS HP P2035N LASER JET</t>
  </si>
  <si>
    <t>IA-0036</t>
  </si>
  <si>
    <t>CARUCHOS 954 HP 8710 MAGENTA</t>
  </si>
  <si>
    <t>IA-0037</t>
  </si>
  <si>
    <t>CD EN BLANCO CD-R</t>
  </si>
  <si>
    <t>IA-0038</t>
  </si>
  <si>
    <t>CINTA ADHESIVA HIGHLAND</t>
  </si>
  <si>
    <t>IA-0039</t>
  </si>
  <si>
    <t>CORRECTORES</t>
  </si>
  <si>
    <t>IA-0040</t>
  </si>
  <si>
    <t>CRAYONES  NEGROS BEROL</t>
  </si>
  <si>
    <t>IA-0041</t>
  </si>
  <si>
    <t>CRAYONES AZULES FALCON</t>
  </si>
  <si>
    <t>IA-0042</t>
  </si>
  <si>
    <t>CRAYONES ROJO OFFICE E</t>
  </si>
  <si>
    <t>IA-0043</t>
  </si>
  <si>
    <t>CREMORA GRANDE CON LACTOSA 35 ONZAS</t>
  </si>
  <si>
    <t>IA-0044</t>
  </si>
  <si>
    <t>CUBETA DE LIMPIEZA 10 LT</t>
  </si>
  <si>
    <t>IA-0045</t>
  </si>
  <si>
    <t>DISPENSADOR 3/4 DE TAPE</t>
  </si>
  <si>
    <t>IA-0046</t>
  </si>
  <si>
    <t>ESCOBA PLASTICA CON PALO</t>
  </si>
  <si>
    <t>IA-0047</t>
  </si>
  <si>
    <t>ESCURRIDOR DE CRISTAL C/PALO 10 PULG.</t>
  </si>
  <si>
    <t>IA-0048</t>
  </si>
  <si>
    <t xml:space="preserve">ESPONJA P/FREGAR C/BRILLO SCOTCH BRIT </t>
  </si>
  <si>
    <t>IA-0049</t>
  </si>
  <si>
    <t xml:space="preserve">ESPONJA P/FREGAR SCOTCH CERO BRIT </t>
  </si>
  <si>
    <t>IA-0050</t>
  </si>
  <si>
    <t>AMBIENTADOR P/ DISPENSADOR 6.2</t>
  </si>
  <si>
    <t>IA-0051</t>
  </si>
  <si>
    <t>FALDO DE PAPEL HIGIENICO 24/1</t>
  </si>
  <si>
    <t>IA-0052</t>
  </si>
  <si>
    <t>FALDO DE PAPEL HIGIENICO JUMBO</t>
  </si>
  <si>
    <t>IA-0053</t>
  </si>
  <si>
    <t xml:space="preserve">FOLDER PARTITION 6 DIVISIONES ROJO LADRILLO </t>
  </si>
  <si>
    <t>IA-0054</t>
  </si>
  <si>
    <t xml:space="preserve">FOLDER PARTITION 6 DIVISIONES AZUL </t>
  </si>
  <si>
    <t>IA-0055</t>
  </si>
  <si>
    <t xml:space="preserve">AGENDA EJECUTIVA 2022 14X21 SIDNEY </t>
  </si>
  <si>
    <t>IA-0056</t>
  </si>
  <si>
    <t>FALDO DE FUNDA NEGRA 5 GLS 100/2</t>
  </si>
  <si>
    <t>IA-0057</t>
  </si>
  <si>
    <t>FALDO DE FUNDA NEGRA 55 GLS 100/1</t>
  </si>
  <si>
    <t>IA-0058</t>
  </si>
  <si>
    <t>FALDO DE PAPEL TOALLA 6/1 PRE-CORTADO</t>
  </si>
  <si>
    <t>IA-0059</t>
  </si>
  <si>
    <t>FALDO DE SERVILLETAS 10/500</t>
  </si>
  <si>
    <t>IA-0060</t>
  </si>
  <si>
    <t xml:space="preserve">FRASCOS DE  34 OZ PLASTICOS </t>
  </si>
  <si>
    <t>IA-0061</t>
  </si>
  <si>
    <t>GALON DE CLORO 1/1</t>
  </si>
  <si>
    <t>IA-0062</t>
  </si>
  <si>
    <t>GALON DE LAVAPLATOS</t>
  </si>
  <si>
    <t>IA-0063</t>
  </si>
  <si>
    <t>GALON DE LIMPIA CRISTALES 750 ML</t>
  </si>
  <si>
    <t>IA-0064</t>
  </si>
  <si>
    <t>GALON DE MISTOLIN BRISA MARINA</t>
  </si>
  <si>
    <t>IA-0065</t>
  </si>
  <si>
    <t>GALONES DE JABON PARA LAS MANOS</t>
  </si>
  <si>
    <t>IA-0066</t>
  </si>
  <si>
    <t>GANCHO BILLETEROS DE 1 PULGADAS</t>
  </si>
  <si>
    <t>IA-0067</t>
  </si>
  <si>
    <t>GANCHO BILLETEROS DE 2 P.</t>
  </si>
  <si>
    <t>IA-0068</t>
  </si>
  <si>
    <t>GEL CON ALCOHOL</t>
  </si>
  <si>
    <t>IA-0069</t>
  </si>
  <si>
    <t>GUANTES MANO FUERTE</t>
  </si>
  <si>
    <t>IA-0070</t>
  </si>
  <si>
    <t>HOJAS DE LABEL DEL ANCHO 2.5" (1/30)</t>
  </si>
  <si>
    <t>IA-0071</t>
  </si>
  <si>
    <t>LAPICEROS PRINTEK AZUL 12/1</t>
  </si>
  <si>
    <t>IA-0072</t>
  </si>
  <si>
    <t xml:space="preserve">LAPICEROS PRINTEK NEGRO 12/1 </t>
  </si>
  <si>
    <t>IA-0073</t>
  </si>
  <si>
    <t>LAPICEROS BIC ROUND STIC PM AZUL 12/1</t>
  </si>
  <si>
    <t>IA-0074</t>
  </si>
  <si>
    <t>LAPIZ DE CARBON BEROL MIRADO 12/1</t>
  </si>
  <si>
    <t>IA-0075</t>
  </si>
  <si>
    <t>LAPIZ DE CARBON STABILO SWANO AMARILLO 12/1</t>
  </si>
  <si>
    <t>IA-0076</t>
  </si>
  <si>
    <t>MASCARILLAS QUIRURJICAS BLANCA KN95</t>
  </si>
  <si>
    <t>IA-0077</t>
  </si>
  <si>
    <t xml:space="preserve">MASCARILLAS QUIRURJICAS NEGRA  </t>
  </si>
  <si>
    <t>IA-0078</t>
  </si>
  <si>
    <t>PAQ. AZUCAR CREMA  5 LIBRA</t>
  </si>
  <si>
    <t>IA-0079</t>
  </si>
  <si>
    <t>Paq. espirales 8MM</t>
  </si>
  <si>
    <t>IA-0080</t>
  </si>
  <si>
    <t xml:space="preserve">PAQUETE DE CAFÉ DE 1/2  LIBRA MONTE FRIO </t>
  </si>
  <si>
    <t>IA-0081</t>
  </si>
  <si>
    <t>PILA DURACELL AAA</t>
  </si>
  <si>
    <t>IA-0082</t>
  </si>
  <si>
    <t>PILA PROCELL AA</t>
  </si>
  <si>
    <t>IA-0083</t>
  </si>
  <si>
    <t>PORTA CLIPS</t>
  </si>
  <si>
    <t>IA-0084</t>
  </si>
  <si>
    <t>POST IT 3 X 3 PULGADAS</t>
  </si>
  <si>
    <t>IA-0085</t>
  </si>
  <si>
    <t>POST IT 3 X 3 PULGADAS DE COLORES</t>
  </si>
  <si>
    <t>IA-0086</t>
  </si>
  <si>
    <t>POST TIP 2X1.5 PULGADA</t>
  </si>
  <si>
    <t>IA-0087</t>
  </si>
  <si>
    <t>POST TIP 2X3 PULGADAS</t>
  </si>
  <si>
    <t>IA-0088</t>
  </si>
  <si>
    <t>POST TIP 2X3 PULGADAS DE COLORES</t>
  </si>
  <si>
    <t>IA-0089</t>
  </si>
  <si>
    <t>RECOGEDOR DE BASURA C/PALO</t>
  </si>
  <si>
    <t>IA-0090</t>
  </si>
  <si>
    <t>REGLAS</t>
  </si>
  <si>
    <t>IA-0091</t>
  </si>
  <si>
    <t>RESALTADORES AMARILLO OFFICE</t>
  </si>
  <si>
    <t>IA-0092</t>
  </si>
  <si>
    <t>RESALTADORES ROSADO PRINTEK</t>
  </si>
  <si>
    <t>IA-0093</t>
  </si>
  <si>
    <t>RESALTADORES ROSADOS BEROL</t>
  </si>
  <si>
    <t>IA-0094</t>
  </si>
  <si>
    <t>RESALTADORES VERDE SOLUTECH</t>
  </si>
  <si>
    <t>IA-0095</t>
  </si>
  <si>
    <t>RESMA DE PAPEL 8.5 x 11</t>
  </si>
  <si>
    <t>IA-0096</t>
  </si>
  <si>
    <t>RESMA DE PAPEL BOND ABBY 8.5 x 11</t>
  </si>
  <si>
    <t>IA-0097</t>
  </si>
  <si>
    <t>RESMA DE PAPEL 8.5 x 13</t>
  </si>
  <si>
    <t>IA-0098</t>
  </si>
  <si>
    <t xml:space="preserve">RESMA DE PAPEL 8.5 x 14 </t>
  </si>
  <si>
    <t>IA-0099</t>
  </si>
  <si>
    <t>RESMA DE PAPEL CARTULINA BLANCO 8.5 X 11</t>
  </si>
  <si>
    <t>IA-0100</t>
  </si>
  <si>
    <t>RESMA DE PAPEL CARTULINA CREMA 8.5 X 11</t>
  </si>
  <si>
    <t>IA-0101</t>
  </si>
  <si>
    <t>RESMA DE PAPEL DE HILO BLANCO</t>
  </si>
  <si>
    <t>IA-0102</t>
  </si>
  <si>
    <t>RESMA DE PAPEL TIMBRADO</t>
  </si>
  <si>
    <t>IA-0103</t>
  </si>
  <si>
    <t>ROLLO DE PAPEL DE SUMADORA 2 1/4 ABBY</t>
  </si>
  <si>
    <t>IA-0104</t>
  </si>
  <si>
    <t>ROLLO DE PAPEL DE SUMADORA</t>
  </si>
  <si>
    <t>IA-0105</t>
  </si>
  <si>
    <t>SACA GRAPA</t>
  </si>
  <si>
    <t>IA-0106</t>
  </si>
  <si>
    <t>8/10/221</t>
  </si>
  <si>
    <t>CAJA DE AZUCAR STIVIA 500/1</t>
  </si>
  <si>
    <t>IA-0107</t>
  </si>
  <si>
    <t>SOBRE MANILA 10X15</t>
  </si>
  <si>
    <t>IA-0108</t>
  </si>
  <si>
    <t>SOBRE MANILA 9X12</t>
  </si>
  <si>
    <t>IA-0109</t>
  </si>
  <si>
    <t>IA-0110</t>
  </si>
  <si>
    <t>SOBRES DE TE VERDE 10/1</t>
  </si>
  <si>
    <t>IA-0111</t>
  </si>
  <si>
    <t>SUAPER NO.32</t>
  </si>
  <si>
    <t>IA-0112</t>
  </si>
  <si>
    <t>TAPE DOS CARAS</t>
  </si>
  <si>
    <t>IA-0113</t>
  </si>
  <si>
    <t>TIJERAS</t>
  </si>
  <si>
    <t>IA-0114</t>
  </si>
  <si>
    <t>TINTAS DE ALMOHADILLA</t>
  </si>
  <si>
    <t>IA-0115</t>
  </si>
  <si>
    <t>TOALLA MICRO FIBRA</t>
  </si>
  <si>
    <t>IA-0116</t>
  </si>
  <si>
    <t>TONER CYAN C7025</t>
  </si>
  <si>
    <t>IA-0117</t>
  </si>
  <si>
    <t>TONER EPSON FX-890</t>
  </si>
  <si>
    <t>IA-0118</t>
  </si>
  <si>
    <t>TONER HP P1102W LASER JET</t>
  </si>
  <si>
    <t>IA-0119</t>
  </si>
  <si>
    <t>TONER MEGENTA C7025</t>
  </si>
  <si>
    <t>IA-0120</t>
  </si>
  <si>
    <t>TONER NEGRO B405</t>
  </si>
  <si>
    <t>IA-0121</t>
  </si>
  <si>
    <t xml:space="preserve">TONER NEGRO C7025 </t>
  </si>
  <si>
    <t>IA-0122</t>
  </si>
  <si>
    <t>TONER YELLOW C7025</t>
  </si>
  <si>
    <t>IA-0123</t>
  </si>
  <si>
    <t>UHU</t>
  </si>
  <si>
    <t>Total artículos</t>
  </si>
  <si>
    <t xml:space="preserve">                                 Realizado Por:</t>
  </si>
  <si>
    <t>Realizado por:</t>
  </si>
  <si>
    <t xml:space="preserve">                                   Aprobado Por:</t>
  </si>
  <si>
    <t xml:space="preserve">                     _____________________________</t>
  </si>
  <si>
    <t xml:space="preserve">                    ____________________________</t>
  </si>
  <si>
    <r>
      <rPr>
        <sz val="11"/>
        <color theme="1"/>
        <rFont val="Calibri"/>
        <family val="2"/>
        <scheme val="minor"/>
      </rPr>
      <t>Secretaria Ejecutiva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</si>
  <si>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                           Enc. Adm. Y Financiero</t>
  </si>
  <si>
    <t>Resumen:</t>
  </si>
  <si>
    <t>Descripción</t>
  </si>
  <si>
    <t>Total</t>
  </si>
  <si>
    <t>Alimentos y bebidas para personas</t>
  </si>
  <si>
    <t>Produtos de papel de escritorio</t>
  </si>
  <si>
    <t>Produtos de papel y cartón</t>
  </si>
  <si>
    <t>Artes gráficos</t>
  </si>
  <si>
    <t>Productos de limpieza</t>
  </si>
  <si>
    <t>Utiles de escritorio e informática</t>
  </si>
  <si>
    <t xml:space="preserve">Utiles quirúrgicos menores </t>
  </si>
  <si>
    <t xml:space="preserve">Productos eléctricos y afines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</si>
</sst>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;@"/>
    <numFmt numFmtId="165" formatCode="&quot;$&quot;#,##0.00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43" fontId="4" fillId="2" borderId="4" xfId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left" wrapText="1"/>
      <protection locked="0"/>
    </xf>
    <xf numFmtId="43" fontId="5" fillId="0" borderId="1" xfId="1" applyFont="1" applyBorder="1" applyAlignment="1" applyProtection="1">
      <alignment horizontal="right"/>
      <protection locked="0"/>
    </xf>
    <xf numFmtId="165" fontId="6" fillId="3" borderId="7" xfId="0" applyNumberFormat="1" applyFont="1" applyFill="1" applyBorder="1" applyAlignment="1">
      <alignment horizontal="right"/>
    </xf>
    <xf numFmtId="165" fontId="0" fillId="0" borderId="0" xfId="0" applyNumberFormat="1" applyProtection="1"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43" fontId="5" fillId="0" borderId="8" xfId="1" applyFont="1" applyBorder="1" applyAlignment="1" applyProtection="1">
      <alignment horizontal="right"/>
      <protection locked="0"/>
    </xf>
    <xf numFmtId="165" fontId="5" fillId="3" borderId="7" xfId="0" applyNumberFormat="1" applyFont="1" applyFill="1" applyBorder="1" applyAlignment="1">
      <alignment horizontal="right"/>
    </xf>
    <xf numFmtId="165" fontId="6" fillId="3" borderId="7" xfId="0" applyNumberFormat="1" applyFont="1" applyFill="1" applyBorder="1" applyAlignment="1" applyProtection="1">
      <alignment horizontal="right"/>
      <protection locked="0"/>
    </xf>
    <xf numFmtId="43" fontId="5" fillId="0" borderId="1" xfId="1" applyFont="1" applyBorder="1" applyAlignment="1" applyProtection="1">
      <alignment horizontal="right"/>
    </xf>
    <xf numFmtId="3" fontId="5" fillId="3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43" fontId="0" fillId="0" borderId="0" xfId="1" applyFont="1" applyProtection="1"/>
    <xf numFmtId="43" fontId="0" fillId="0" borderId="0" xfId="0" applyNumberFormat="1"/>
    <xf numFmtId="165" fontId="0" fillId="0" borderId="0" xfId="0" applyNumberFormat="1"/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left" wrapText="1"/>
      <protection locked="0"/>
    </xf>
    <xf numFmtId="43" fontId="5" fillId="0" borderId="2" xfId="1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43" fontId="5" fillId="0" borderId="10" xfId="1" applyFont="1" applyBorder="1" applyAlignment="1" applyProtection="1">
      <alignment horizontal="right"/>
      <protection locked="0"/>
    </xf>
    <xf numFmtId="165" fontId="6" fillId="3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43" fontId="3" fillId="3" borderId="14" xfId="1" applyFont="1" applyFill="1" applyBorder="1" applyProtection="1"/>
    <xf numFmtId="43" fontId="4" fillId="3" borderId="15" xfId="1" applyFont="1" applyFill="1" applyBorder="1" applyAlignment="1" applyProtection="1">
      <alignment horizontal="center"/>
    </xf>
    <xf numFmtId="43" fontId="4" fillId="3" borderId="16" xfId="1" applyFont="1" applyFill="1" applyBorder="1" applyAlignment="1" applyProtection="1">
      <alignment horizontal="center"/>
    </xf>
    <xf numFmtId="43" fontId="4" fillId="3" borderId="14" xfId="1" applyFont="1" applyFill="1" applyBorder="1" applyAlignment="1" applyProtection="1">
      <alignment horizontal="center"/>
    </xf>
    <xf numFmtId="43" fontId="4" fillId="3" borderId="14" xfId="1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right"/>
      <protection locked="0"/>
    </xf>
    <xf numFmtId="43" fontId="4" fillId="3" borderId="15" xfId="1" applyFont="1" applyFill="1" applyBorder="1" applyProtection="1"/>
    <xf numFmtId="165" fontId="4" fillId="3" borderId="17" xfId="0" applyNumberFormat="1" applyFont="1" applyFill="1" applyBorder="1"/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43" fontId="4" fillId="0" borderId="0" xfId="1" applyFont="1" applyProtection="1">
      <protection locked="0"/>
    </xf>
    <xf numFmtId="165" fontId="4" fillId="0" borderId="0" xfId="0" applyNumberFormat="1" applyFont="1" applyProtection="1">
      <protection locked="0"/>
    </xf>
    <xf numFmtId="43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3" fontId="3" fillId="0" borderId="0" xfId="1" applyFont="1" applyProtection="1">
      <protection locked="0"/>
    </xf>
    <xf numFmtId="0" fontId="9" fillId="0" borderId="0" xfId="0" applyFont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166" fontId="0" fillId="0" borderId="0" xfId="1" applyNumberFormat="1" applyFont="1" applyProtection="1"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3" fontId="0" fillId="3" borderId="1" xfId="1" applyFont="1" applyFill="1" applyBorder="1" applyProtection="1"/>
    <xf numFmtId="166" fontId="0" fillId="0" borderId="0" xfId="1" applyNumberFormat="1" applyFont="1" applyProtection="1"/>
    <xf numFmtId="43" fontId="2" fillId="3" borderId="1" xfId="1" applyFont="1" applyFill="1" applyBorder="1" applyProtection="1"/>
    <xf numFmtId="0" fontId="0" fillId="3" borderId="12" xfId="0" applyFill="1" applyBorder="1" applyAlignment="1" applyProtection="1">
      <alignment horizontal="center"/>
      <protection locked="0"/>
    </xf>
    <xf numFmtId="165" fontId="4" fillId="3" borderId="23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171452</xdr:colOff>
      <xdr:row>0</xdr:row>
      <xdr:rowOff>66676</xdr:rowOff>
    </xdr:from>
    <xdr:to>
      <xdr:col>2</xdr:col>
      <xdr:colOff>209550</xdr:colOff>
      <xdr:row>2</xdr:row>
      <xdr:rowOff>154982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DEA71E-BECE-4781-AB81-B981A8190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2" y="66676"/>
          <a:ext cx="695323" cy="4693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ilvia%20Tortosa\Dropbox\PC%20(2)\Documents\CONTABILIDAD\Formatos%20para%20c&#225;lculos\Inventario%20Final%20ENERO%20.%20JUNIO%202023,%20corregido,%20con%20f&#243;rmulas.xlsx" TargetMode="External"/><Relationship Id="rId1" Type="http://schemas.openxmlformats.org/officeDocument/2006/relationships/externalLinkPath" Target="Inventario%20Final%20ENERO%20.%20JUNIO%202023,%20corregido,%20con%20f&#243;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-JUNIO 2023"/>
      <sheetName val="ENERO-JUNIO 2023 (2)"/>
      <sheetName val="Hoja2"/>
      <sheetName val="Base de Datos"/>
      <sheetName val="ENERO-JUNIO 2023. Base"/>
      <sheetName val="ENERO-JUNIO 2023. Meses"/>
      <sheetName val="Hoja1"/>
    </sheetNames>
    <sheetDataSet>
      <sheetData sheetId="0"/>
      <sheetData sheetId="1"/>
      <sheetData sheetId="2"/>
      <sheetData sheetId="3">
        <row r="5">
          <cell r="B5" t="str">
            <v>(paq de 12)LIBRETAS  RAYADAS 5 X 8 MPEQUEÑAS</v>
          </cell>
          <cell r="C5">
            <v>239201</v>
          </cell>
        </row>
        <row r="6">
          <cell r="B6" t="str">
            <v>(paq de 12)LIBRETAS  RAYADAS 5 X 8 M BLANCAS PEQUEÑAS</v>
          </cell>
          <cell r="C6">
            <v>239201</v>
          </cell>
        </row>
        <row r="7">
          <cell r="B7" t="str">
            <v>ALMOHADILLA DE SELLAR</v>
          </cell>
          <cell r="C7">
            <v>239201</v>
          </cell>
        </row>
        <row r="8">
          <cell r="B8" t="str">
            <v>AMBIENTADOR GLADE 6.02ONZ.</v>
          </cell>
          <cell r="C8">
            <v>233201</v>
          </cell>
        </row>
        <row r="9">
          <cell r="B9" t="str">
            <v>BANDEJA ORGANIZADORA DE ESC. 2/1</v>
          </cell>
          <cell r="C9">
            <v>233301</v>
          </cell>
        </row>
        <row r="10">
          <cell r="B10" t="str">
            <v xml:space="preserve">BANDEJA PARED PLASTICO 1/1 CLEAR </v>
          </cell>
          <cell r="C10">
            <v>239101</v>
          </cell>
        </row>
        <row r="11">
          <cell r="B11" t="str">
            <v>BORRAS</v>
          </cell>
          <cell r="C11">
            <v>239101</v>
          </cell>
        </row>
        <row r="12">
          <cell r="B12" t="str">
            <v>CAJA DE CLIP GRANDE 100/1</v>
          </cell>
          <cell r="C12">
            <v>239101</v>
          </cell>
        </row>
        <row r="13">
          <cell r="B13" t="str">
            <v>CERA PARA CONTAR DINERO 20G TALBOT</v>
          </cell>
          <cell r="C13">
            <v>239101</v>
          </cell>
        </row>
        <row r="14">
          <cell r="B14" t="str">
            <v>PERFORADORA 3 HOYOS PARA 40 HOJAS SWINGLINE 74400</v>
          </cell>
          <cell r="C14">
            <v>239201</v>
          </cell>
        </row>
        <row r="15">
          <cell r="B15" t="str">
            <v>PERFORADORA 2 HOYOS STD ARTESCO (M78)</v>
          </cell>
          <cell r="C15">
            <v>239201</v>
          </cell>
        </row>
        <row r="16">
          <cell r="B16" t="str">
            <v>PROTECTOR DE HOJAS GRUESOS 100/1 WILSON JONES</v>
          </cell>
          <cell r="C16">
            <v>231101</v>
          </cell>
        </row>
        <row r="17">
          <cell r="B17" t="str">
            <v xml:space="preserve">FOLDER PARTITION 6 DIVISIONES </v>
          </cell>
          <cell r="C17">
            <v>239201</v>
          </cell>
        </row>
        <row r="18">
          <cell r="B18" t="str">
            <v>AGENDA AÑO 2023 (14.5 X 20.5)</v>
          </cell>
          <cell r="C18">
            <v>239201</v>
          </cell>
        </row>
        <row r="19">
          <cell r="B19" t="str">
            <v xml:space="preserve">BOLIGRAFO BORRABLE INKORRECT TINTA GEL AZUL BLISTER ARTESCO </v>
          </cell>
          <cell r="C19">
            <v>239201</v>
          </cell>
        </row>
        <row r="20">
          <cell r="B20" t="str">
            <v xml:space="preserve">CUADERNO ESPIRAL </v>
          </cell>
          <cell r="C20">
            <v>239201</v>
          </cell>
        </row>
        <row r="21">
          <cell r="B21" t="str">
            <v>GRAPADORA STD SWINGLINE SW-444</v>
          </cell>
          <cell r="C21">
            <v>239201</v>
          </cell>
        </row>
        <row r="22">
          <cell r="B22" t="str">
            <v>NOTAS ADH. BANDERITA TALBOT 5/1 125</v>
          </cell>
          <cell r="C22">
            <v>239201</v>
          </cell>
        </row>
        <row r="23">
          <cell r="B23" t="str">
            <v>CARPETA 3 ARG. 4 NEGRA (POINTER)</v>
          </cell>
          <cell r="C23">
            <v>239201</v>
          </cell>
        </row>
        <row r="24">
          <cell r="B24" t="str">
            <v>CAJA DE CLIP PEQUEÑO 100/1</v>
          </cell>
          <cell r="C24">
            <v>233201</v>
          </cell>
        </row>
        <row r="25">
          <cell r="B25" t="str">
            <v>CAJA DE GANCHO MACHO Y HEMBRA</v>
          </cell>
          <cell r="C25">
            <v>231101</v>
          </cell>
        </row>
        <row r="26">
          <cell r="B26" t="str">
            <v>CAJA DE GOMITAS</v>
          </cell>
          <cell r="C26">
            <v>231101</v>
          </cell>
        </row>
        <row r="27">
          <cell r="B27" t="str">
            <v>CAJA DE GRAPAS.</v>
          </cell>
          <cell r="C27">
            <v>231101</v>
          </cell>
        </row>
        <row r="28">
          <cell r="B28" t="str">
            <v>CAJA DE PENDAFLEX 8.5 X 11</v>
          </cell>
          <cell r="C28">
            <v>239201</v>
          </cell>
        </row>
        <row r="29">
          <cell r="B29" t="str">
            <v>CAJA DE PENDAFLEX 8.5 x 13</v>
          </cell>
          <cell r="C29">
            <v>239201</v>
          </cell>
        </row>
        <row r="30">
          <cell r="B30" t="str">
            <v>CAJA DE SERVILLETAS MULTIFOLDER 4000/1</v>
          </cell>
          <cell r="C30">
            <v>239201</v>
          </cell>
        </row>
        <row r="31">
          <cell r="B31" t="str">
            <v xml:space="preserve">CAJA DE TE MANZANILLA  </v>
          </cell>
          <cell r="C31">
            <v>239201</v>
          </cell>
        </row>
        <row r="32">
          <cell r="B32" t="str">
            <v>CAJA DE TE DE MENTA</v>
          </cell>
          <cell r="C32">
            <v>239201</v>
          </cell>
        </row>
        <row r="33">
          <cell r="B33" t="str">
            <v>CAJA DE TE VERDE</v>
          </cell>
          <cell r="C33">
            <v>239201</v>
          </cell>
        </row>
        <row r="34">
          <cell r="B34" t="str">
            <v>CARPETAS NEGRAS 3 OLLOS 2 PULGADAS</v>
          </cell>
          <cell r="C34">
            <v>239201</v>
          </cell>
        </row>
        <row r="35">
          <cell r="B35" t="str">
            <v>CARPETAS NEGRAS DE 3 OLLOS 4 PULGADAS</v>
          </cell>
          <cell r="C35">
            <v>239201</v>
          </cell>
        </row>
        <row r="36">
          <cell r="B36" t="str">
            <v>CARTUCHO HP NEGRO 954</v>
          </cell>
          <cell r="C36">
            <v>239201</v>
          </cell>
        </row>
        <row r="37">
          <cell r="B37" t="str">
            <v>CARTUCHOS 954 HP 8710 AZUL</v>
          </cell>
          <cell r="C37">
            <v>239201</v>
          </cell>
        </row>
        <row r="38">
          <cell r="B38" t="str">
            <v>CARTUCHOS HP AMARILLO 954</v>
          </cell>
          <cell r="C38">
            <v>239201</v>
          </cell>
        </row>
        <row r="39">
          <cell r="B39" t="str">
            <v>CARTUCHOS HP P2035N LASER JET</v>
          </cell>
          <cell r="C39">
            <v>239201</v>
          </cell>
        </row>
        <row r="40">
          <cell r="B40" t="str">
            <v>CARUCHOS 954 HP 8710 MAGENTA</v>
          </cell>
          <cell r="C40">
            <v>239201</v>
          </cell>
        </row>
        <row r="41">
          <cell r="B41" t="str">
            <v>CD EN BLANCO CD-R</v>
          </cell>
          <cell r="C41">
            <v>239201</v>
          </cell>
        </row>
        <row r="42">
          <cell r="B42" t="str">
            <v>CINTA ADHESIVA HIGHLAND</v>
          </cell>
          <cell r="C42">
            <v>239201</v>
          </cell>
        </row>
        <row r="43">
          <cell r="B43" t="str">
            <v>CORRECTORES</v>
          </cell>
          <cell r="C43">
            <v>231101</v>
          </cell>
        </row>
        <row r="44">
          <cell r="B44" t="str">
            <v>CRAYONES  NEGROS BEROL</v>
          </cell>
          <cell r="C44">
            <v>239201</v>
          </cell>
        </row>
        <row r="45">
          <cell r="B45" t="str">
            <v>CRAYONES AZULES FALCON</v>
          </cell>
          <cell r="C45">
            <v>239201</v>
          </cell>
        </row>
        <row r="46">
          <cell r="B46" t="str">
            <v>CRAYONES ROJO OFFICE E</v>
          </cell>
          <cell r="C46">
            <v>239201</v>
          </cell>
        </row>
        <row r="47">
          <cell r="B47" t="str">
            <v>CREMORA GRANDE CON LACTOSA 35 ONZAS</v>
          </cell>
          <cell r="C47">
            <v>239201</v>
          </cell>
        </row>
        <row r="48">
          <cell r="B48" t="str">
            <v>CUBETA DE LIMPIEZA 10 LT</v>
          </cell>
          <cell r="C48">
            <v>239101</v>
          </cell>
        </row>
        <row r="49">
          <cell r="B49" t="str">
            <v>DISPENSADOR 3/4 DE TAPE</v>
          </cell>
          <cell r="C49">
            <v>239101</v>
          </cell>
        </row>
        <row r="50">
          <cell r="B50" t="str">
            <v>ESCOBA PLASTICA CON PALO</v>
          </cell>
          <cell r="C50">
            <v>239101</v>
          </cell>
        </row>
        <row r="51">
          <cell r="B51" t="str">
            <v>ESCURRIDOR DE CRISTAL C/PALO 10 PULG.</v>
          </cell>
          <cell r="C51">
            <v>239101</v>
          </cell>
        </row>
        <row r="52">
          <cell r="B52" t="str">
            <v xml:space="preserve">ESPONJA P/FREGAR C/BRILLO SCOTCH BRIT </v>
          </cell>
          <cell r="C52">
            <v>239101</v>
          </cell>
        </row>
        <row r="53">
          <cell r="B53" t="str">
            <v xml:space="preserve">ESPONJA P/FREGAR SCOTCH CERO BRIT </v>
          </cell>
          <cell r="C53">
            <v>233201</v>
          </cell>
        </row>
        <row r="54">
          <cell r="B54" t="str">
            <v>AMBIENTADOR P/ DISPENSADOR 6.2</v>
          </cell>
          <cell r="C54">
            <v>233201</v>
          </cell>
        </row>
        <row r="55">
          <cell r="B55" t="str">
            <v>FALDO DE PAPEL HIGIENICO 24/1</v>
          </cell>
          <cell r="C55">
            <v>233201</v>
          </cell>
        </row>
        <row r="56">
          <cell r="B56" t="str">
            <v>FALDO DE PAPEL HIGIENICO JUMBO</v>
          </cell>
          <cell r="C56">
            <v>233201</v>
          </cell>
        </row>
        <row r="57">
          <cell r="B57" t="str">
            <v xml:space="preserve">FOLDER PARTITION 6 DIVISIONES ROJO LADRILLO </v>
          </cell>
          <cell r="C57">
            <v>239201</v>
          </cell>
        </row>
        <row r="58">
          <cell r="B58" t="str">
            <v xml:space="preserve">FOLDER PARTITION 6 DIVISIONES AZUL </v>
          </cell>
          <cell r="C58">
            <v>239201</v>
          </cell>
        </row>
        <row r="59">
          <cell r="B59" t="str">
            <v xml:space="preserve">AGENDA EJECUTIVA 2022 14X21 SIDNEY </v>
          </cell>
          <cell r="C59">
            <v>239201</v>
          </cell>
        </row>
        <row r="60">
          <cell r="B60" t="str">
            <v>FALDO DE FUNDA NEGRA 5 GLS 100/2</v>
          </cell>
          <cell r="C60">
            <v>239101</v>
          </cell>
        </row>
        <row r="61">
          <cell r="B61" t="str">
            <v>FALDO DE FUNDA NEGRA 55 GLS 100/1</v>
          </cell>
          <cell r="C61">
            <v>239101</v>
          </cell>
        </row>
        <row r="62">
          <cell r="B62" t="str">
            <v>FALDO DE PAPEL TOALLA 6/1 PRE-CORTADO</v>
          </cell>
          <cell r="C62">
            <v>239101</v>
          </cell>
        </row>
        <row r="63">
          <cell r="B63" t="str">
            <v>FALDO DE SERVILLETAS 10/500</v>
          </cell>
          <cell r="C63">
            <v>239101</v>
          </cell>
        </row>
        <row r="64">
          <cell r="B64" t="str">
            <v xml:space="preserve">FRASCOS DE  34 OZ PLASTICOS </v>
          </cell>
          <cell r="C64">
            <v>239101</v>
          </cell>
        </row>
        <row r="65">
          <cell r="B65" t="str">
            <v>GALON DE CLORO 1/1</v>
          </cell>
          <cell r="C65">
            <v>239101</v>
          </cell>
        </row>
        <row r="66">
          <cell r="B66" t="str">
            <v>GALON DE LAVAPLATOS</v>
          </cell>
          <cell r="C66">
            <v>239201</v>
          </cell>
        </row>
        <row r="67">
          <cell r="B67" t="str">
            <v>GALON DE LIMPIA CRISTALES 750 ML</v>
          </cell>
          <cell r="C67">
            <v>239201</v>
          </cell>
        </row>
        <row r="68">
          <cell r="B68" t="str">
            <v>GALON DE MISTOLIN BRISA MARINA</v>
          </cell>
          <cell r="C68">
            <v>239301</v>
          </cell>
        </row>
        <row r="69">
          <cell r="B69" t="str">
            <v>GALONES DE JABON PARA LAS MANOS</v>
          </cell>
          <cell r="C69">
            <v>239201</v>
          </cell>
        </row>
        <row r="70">
          <cell r="B70" t="str">
            <v>GANCHO BILLETEROS DE 1 PULGADAS</v>
          </cell>
          <cell r="C70">
            <v>239101</v>
          </cell>
        </row>
        <row r="71">
          <cell r="B71" t="str">
            <v>GANCHO BILLETEROS DE 2 P.</v>
          </cell>
          <cell r="C71">
            <v>239201</v>
          </cell>
        </row>
        <row r="72">
          <cell r="B72" t="str">
            <v>GEL CON ALCOHOL</v>
          </cell>
          <cell r="C72">
            <v>239201</v>
          </cell>
        </row>
        <row r="73">
          <cell r="B73" t="str">
            <v>GUANTES MANO FUERTE</v>
          </cell>
          <cell r="C73">
            <v>239201</v>
          </cell>
        </row>
        <row r="74">
          <cell r="B74" t="str">
            <v>HOJAS DE LABEL DEL ANCHO 2.5" (1/30)</v>
          </cell>
          <cell r="C74">
            <v>239201</v>
          </cell>
        </row>
        <row r="75">
          <cell r="B75" t="str">
            <v>LAPICEROS PRINTEK AZUL 12/1</v>
          </cell>
          <cell r="C75">
            <v>239201</v>
          </cell>
        </row>
        <row r="76">
          <cell r="B76" t="str">
            <v xml:space="preserve">LAPICEROS PRINTEK NEGRO 12/1 </v>
          </cell>
          <cell r="C76">
            <v>239201</v>
          </cell>
        </row>
        <row r="77">
          <cell r="B77" t="str">
            <v>LAPICEROS BIC ROUND STIC PM AZUL 12/1</v>
          </cell>
          <cell r="C77">
            <v>239301</v>
          </cell>
        </row>
        <row r="78">
          <cell r="B78" t="str">
            <v>LAPIZ DE CARBON BEROL MIRADO 12/1</v>
          </cell>
          <cell r="C78">
            <v>239301</v>
          </cell>
        </row>
        <row r="79">
          <cell r="B79" t="str">
            <v>LAPIZ DE CARBON STABILO SWANO AMARILLO 12/1</v>
          </cell>
          <cell r="C79">
            <v>239201</v>
          </cell>
        </row>
        <row r="80">
          <cell r="B80" t="str">
            <v>MASCARILLAS QUIRURJICAS BLANCA KN95</v>
          </cell>
          <cell r="C80">
            <v>231101</v>
          </cell>
        </row>
        <row r="81">
          <cell r="B81" t="str">
            <v xml:space="preserve">MASCARILLAS QUIRURJICAS NEGRA  </v>
          </cell>
          <cell r="C81">
            <v>239201</v>
          </cell>
        </row>
        <row r="82">
          <cell r="B82" t="str">
            <v>PAQ. AZUCAR CREMA  5 LIBRA</v>
          </cell>
          <cell r="C82">
            <v>231101</v>
          </cell>
        </row>
        <row r="83">
          <cell r="B83" t="str">
            <v>Paq. espirales 8MM</v>
          </cell>
          <cell r="C83">
            <v>239201</v>
          </cell>
        </row>
        <row r="84">
          <cell r="B84" t="str">
            <v xml:space="preserve">PAQUETE DE CAFÉ DE 1/2  LIBRA MONTE FRIO </v>
          </cell>
          <cell r="C84">
            <v>239201</v>
          </cell>
        </row>
        <row r="85">
          <cell r="B85" t="str">
            <v>PILA DURACELL AAA</v>
          </cell>
          <cell r="C85">
            <v>239601</v>
          </cell>
        </row>
        <row r="86">
          <cell r="B86" t="str">
            <v>PILA PROCELL AA</v>
          </cell>
          <cell r="C86">
            <v>239601</v>
          </cell>
        </row>
        <row r="87">
          <cell r="B87" t="str">
            <v>PORTA CLIPS</v>
          </cell>
          <cell r="C87">
            <v>239201</v>
          </cell>
        </row>
        <row r="88">
          <cell r="B88" t="str">
            <v>POST IT 3 X 3 PULGADAS</v>
          </cell>
          <cell r="C88">
            <v>239201</v>
          </cell>
        </row>
        <row r="89">
          <cell r="B89" t="str">
            <v>POST IT 3 X 3 PULGADAS DE COLORES</v>
          </cell>
          <cell r="C89">
            <v>239201</v>
          </cell>
        </row>
        <row r="90">
          <cell r="B90" t="str">
            <v>POST TIP 2X1.5 PULGADA</v>
          </cell>
          <cell r="C90">
            <v>239201</v>
          </cell>
        </row>
        <row r="91">
          <cell r="B91" t="str">
            <v>POST TIP 2X3 PULGADAS</v>
          </cell>
          <cell r="C91">
            <v>239201</v>
          </cell>
        </row>
        <row r="92">
          <cell r="B92" t="str">
            <v>POST TIP 2X3 PULGADAS DE COLORES</v>
          </cell>
          <cell r="C92">
            <v>239201</v>
          </cell>
        </row>
        <row r="93">
          <cell r="B93" t="str">
            <v>RECOGEDOR DE BASURA C/PALO</v>
          </cell>
          <cell r="C93">
            <v>239201</v>
          </cell>
        </row>
        <row r="94">
          <cell r="B94" t="str">
            <v>REGLAS</v>
          </cell>
          <cell r="C94">
            <v>239201</v>
          </cell>
        </row>
        <row r="95">
          <cell r="B95" t="str">
            <v>RESALTADORES AMARILLO OFFICE</v>
          </cell>
          <cell r="C95">
            <v>239201</v>
          </cell>
        </row>
        <row r="96">
          <cell r="B96" t="str">
            <v>RESALTADORES ROSADO PRINTEK</v>
          </cell>
          <cell r="C96">
            <v>239201</v>
          </cell>
        </row>
        <row r="97">
          <cell r="B97" t="str">
            <v>RESALTADORES ROSADOS BEROL</v>
          </cell>
          <cell r="C97">
            <v>239201</v>
          </cell>
        </row>
        <row r="98">
          <cell r="B98" t="str">
            <v>RESALTADORES VERDE SOLUTECH</v>
          </cell>
          <cell r="C98">
            <v>239201</v>
          </cell>
        </row>
        <row r="99">
          <cell r="B99" t="str">
            <v>RESMA DE PAPEL 8.5 x 11</v>
          </cell>
          <cell r="C99">
            <v>239201</v>
          </cell>
        </row>
        <row r="100">
          <cell r="B100" t="str">
            <v>RESMA DE PAPEL BOND ABBY 8.5 x 11</v>
          </cell>
          <cell r="C100">
            <v>233101</v>
          </cell>
        </row>
        <row r="101">
          <cell r="B101" t="str">
            <v>RESMA DE PAPEL 8.5 x 13</v>
          </cell>
          <cell r="C101">
            <v>233101</v>
          </cell>
        </row>
        <row r="102">
          <cell r="B102" t="str">
            <v xml:space="preserve">RESMA DE PAPEL 8.5 x 14 </v>
          </cell>
          <cell r="C102">
            <v>233101</v>
          </cell>
        </row>
        <row r="103">
          <cell r="B103" t="str">
            <v>RESMA DE PAPEL CARTULINA BLANCO 8.5 X 11</v>
          </cell>
          <cell r="C103">
            <v>233101</v>
          </cell>
        </row>
        <row r="104">
          <cell r="B104" t="str">
            <v>RESMA DE PAPEL CARTULINA CREMA 8.5 X 11</v>
          </cell>
          <cell r="C104">
            <v>233101</v>
          </cell>
        </row>
        <row r="105">
          <cell r="B105" t="str">
            <v>RESMA DE PAPEL DE HILO BLANCO</v>
          </cell>
          <cell r="C105">
            <v>233101</v>
          </cell>
        </row>
        <row r="106">
          <cell r="B106" t="str">
            <v>RESMA DE PAPEL TIMBRADO</v>
          </cell>
          <cell r="C106">
            <v>233101</v>
          </cell>
        </row>
        <row r="107">
          <cell r="B107" t="str">
            <v>ROLLO DE PAPEL DE SUMADORA 2 1/4 ABBY</v>
          </cell>
          <cell r="C107">
            <v>233101</v>
          </cell>
        </row>
        <row r="108">
          <cell r="B108" t="str">
            <v>ROLLO DE PAPEL DE SUMADORA</v>
          </cell>
          <cell r="C108">
            <v>233101</v>
          </cell>
        </row>
        <row r="109">
          <cell r="B109" t="str">
            <v>SACA GRAPA</v>
          </cell>
          <cell r="C109">
            <v>233101</v>
          </cell>
        </row>
        <row r="110">
          <cell r="B110" t="str">
            <v>CAJA DE AZUCAR STIVIA 500/1</v>
          </cell>
          <cell r="C110">
            <v>233101</v>
          </cell>
        </row>
        <row r="111">
          <cell r="B111" t="str">
            <v>SOBRE MANILA 10X15</v>
          </cell>
          <cell r="C111">
            <v>233201</v>
          </cell>
        </row>
        <row r="112">
          <cell r="B112" t="str">
            <v>SOBRE MANILA 9X12</v>
          </cell>
          <cell r="C112">
            <v>233201</v>
          </cell>
        </row>
        <row r="113">
          <cell r="B113" t="str">
            <v>SOBRE MANILA 9X12</v>
          </cell>
          <cell r="C113">
            <v>233201</v>
          </cell>
        </row>
        <row r="114">
          <cell r="B114" t="str">
            <v>SOBRES DE TE VERDE 10/1</v>
          </cell>
          <cell r="C114">
            <v>233201</v>
          </cell>
        </row>
        <row r="115">
          <cell r="B115" t="str">
            <v>SUAPER NO.32</v>
          </cell>
          <cell r="C115">
            <v>233201</v>
          </cell>
        </row>
        <row r="116">
          <cell r="B116" t="str">
            <v>TAPE DOS CARAS</v>
          </cell>
          <cell r="C116">
            <v>239201</v>
          </cell>
        </row>
        <row r="117">
          <cell r="B117" t="str">
            <v>TIJERAS</v>
          </cell>
          <cell r="C117">
            <v>239201</v>
          </cell>
        </row>
        <row r="118">
          <cell r="B118" t="str">
            <v>TINTAS DE ALMOHADILLA</v>
          </cell>
          <cell r="C118">
            <v>239201</v>
          </cell>
        </row>
        <row r="119">
          <cell r="B119" t="str">
            <v>TOALLA MICRO FIBRA</v>
          </cell>
          <cell r="C119">
            <v>239101</v>
          </cell>
        </row>
        <row r="120">
          <cell r="B120" t="str">
            <v>TONER CYAN C7025</v>
          </cell>
          <cell r="C120">
            <v>239201</v>
          </cell>
        </row>
        <row r="121">
          <cell r="B121" t="str">
            <v>TONER EPSON FX-890</v>
          </cell>
          <cell r="C121">
            <v>239201</v>
          </cell>
        </row>
        <row r="122">
          <cell r="B122" t="str">
            <v>TONER HP P1102W LASER JET</v>
          </cell>
          <cell r="C122">
            <v>239201</v>
          </cell>
        </row>
        <row r="123">
          <cell r="B123" t="str">
            <v>TONER MEGENTA C7025</v>
          </cell>
          <cell r="C123">
            <v>239201</v>
          </cell>
        </row>
        <row r="124">
          <cell r="B124" t="str">
            <v>TONER NEGRO B405</v>
          </cell>
          <cell r="C124">
            <v>239201</v>
          </cell>
        </row>
        <row r="125">
          <cell r="B125" t="str">
            <v xml:space="preserve">TONER NEGRO C7025 </v>
          </cell>
          <cell r="C125">
            <v>239201</v>
          </cell>
        </row>
        <row r="126">
          <cell r="B126" t="str">
            <v>TONER YELLOW C7025</v>
          </cell>
          <cell r="C126">
            <v>239201</v>
          </cell>
        </row>
        <row r="127">
          <cell r="B127" t="str">
            <v>UHU</v>
          </cell>
          <cell r="C127">
            <v>239201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F41B-3884-4572-9AF2-06343605A93B}">
  <sheetPr>
    <pageSetUpPr fitToPage="1"/>
  </sheetPr>
  <dimension ref="B1:T170"/>
  <sheetViews>
    <sheetView tabSelected="1" topLeftCell="D1" zoomScaleNormal="100" workbookViewId="0">
      <pane ySplit="6" topLeftCell="A123" activePane="bottomLeft" state="frozen"/>
      <selection pane="bottomLeft" activeCell="I128" sqref="I128"/>
    </sheetView>
  </sheetViews>
  <sheetFormatPr baseColWidth="10" defaultRowHeight="15" x14ac:dyDescent="0.25"/>
  <cols>
    <col min="1" max="1" width="11.42578125" style="4"/>
    <col min="2" max="3" width="9.85546875" style="4" customWidth="1"/>
    <col min="4" max="4" width="10.5703125" style="4" customWidth="1"/>
    <col min="5" max="7" width="11.42578125" style="4"/>
    <col min="8" max="8" width="9.140625" style="4" customWidth="1"/>
    <col min="9" max="9" width="11.42578125" style="4"/>
    <col min="10" max="10" width="32" style="4" customWidth="1"/>
    <col min="11" max="11" width="14.7109375" style="3" customWidth="1"/>
    <col min="12" max="12" width="16" style="4" customWidth="1"/>
    <col min="13" max="13" width="11.42578125" style="3"/>
    <col min="14" max="14" width="11.42578125" style="4"/>
    <col min="15" max="15" width="31.7109375" style="4" customWidth="1"/>
    <col min="16" max="16" width="11.5703125" style="4" customWidth="1"/>
    <col min="17" max="17" width="11.42578125" style="4"/>
    <col min="18" max="18" width="11.85546875" style="4" bestFit="1" customWidth="1"/>
    <col min="19" max="19" width="11.42578125" style="3"/>
    <col min="20" max="16384" width="11.42578125" style="4"/>
  </cols>
  <sheetData>
    <row r="1" spans="2:19" x14ac:dyDescent="0.25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1"/>
      <c r="S1" s="4"/>
    </row>
    <row r="2" spans="2:19" x14ac:dyDescent="0.25"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1"/>
      <c r="S2" s="4"/>
    </row>
    <row r="3" spans="2:19" x14ac:dyDescent="0.25">
      <c r="S3" s="4"/>
    </row>
    <row r="4" spans="2:19" x14ac:dyDescent="0.25">
      <c r="B4" s="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S4" s="4"/>
    </row>
    <row r="5" spans="2:19" ht="15.75" thickBot="1" x14ac:dyDescent="0.3"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2:19" ht="24.75" x14ac:dyDescent="0.25">
      <c r="B6" s="7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10" t="s">
        <v>12</v>
      </c>
      <c r="L6" s="11" t="s">
        <v>13</v>
      </c>
    </row>
    <row r="7" spans="2:19" ht="30.75" customHeight="1" x14ac:dyDescent="0.25">
      <c r="B7" s="12" t="s">
        <v>14</v>
      </c>
      <c r="C7" s="13">
        <v>44109</v>
      </c>
      <c r="D7" s="13">
        <v>44111</v>
      </c>
      <c r="E7" s="14">
        <v>6</v>
      </c>
      <c r="F7" s="15"/>
      <c r="G7" s="15"/>
      <c r="H7" s="16">
        <f>E7-F7+G7</f>
        <v>6</v>
      </c>
      <c r="I7" s="16">
        <f>IF(J7='[1]Base de Datos'!B5,'[1]Base de Datos'!C5,"")</f>
        <v>239201</v>
      </c>
      <c r="J7" s="17" t="s">
        <v>15</v>
      </c>
      <c r="K7" s="18">
        <v>167.8</v>
      </c>
      <c r="L7" s="19">
        <f t="shared" ref="L7:L70" si="0">E7*K7</f>
        <v>1006.8000000000001</v>
      </c>
      <c r="N7" s="20"/>
      <c r="S7" s="4"/>
    </row>
    <row r="8" spans="2:19" ht="24.75" x14ac:dyDescent="0.25">
      <c r="B8" s="12" t="s">
        <v>16</v>
      </c>
      <c r="C8" s="13">
        <v>44910</v>
      </c>
      <c r="D8" s="13">
        <v>44915</v>
      </c>
      <c r="E8" s="14">
        <v>10</v>
      </c>
      <c r="F8" s="15"/>
      <c r="G8" s="15"/>
      <c r="H8" s="16">
        <f t="shared" ref="H8:H71" si="1">E8-F8+G8</f>
        <v>10</v>
      </c>
      <c r="I8" s="16">
        <f>IF(J8='[1]Base de Datos'!B6,'[1]Base de Datos'!C6,"")</f>
        <v>239201</v>
      </c>
      <c r="J8" s="17" t="s">
        <v>17</v>
      </c>
      <c r="K8" s="18">
        <v>348.1</v>
      </c>
      <c r="L8" s="19">
        <f t="shared" si="0"/>
        <v>3481</v>
      </c>
      <c r="N8" s="20"/>
      <c r="S8" s="4"/>
    </row>
    <row r="9" spans="2:19" x14ac:dyDescent="0.25">
      <c r="B9" s="12" t="s">
        <v>18</v>
      </c>
      <c r="C9" s="13">
        <v>44109</v>
      </c>
      <c r="D9" s="13">
        <v>44111</v>
      </c>
      <c r="E9" s="14">
        <v>0</v>
      </c>
      <c r="F9" s="15"/>
      <c r="G9" s="15"/>
      <c r="H9" s="16">
        <f t="shared" si="1"/>
        <v>0</v>
      </c>
      <c r="I9" s="16">
        <f>IF(J9='[1]Base de Datos'!B7,'[1]Base de Datos'!C7,"")</f>
        <v>239201</v>
      </c>
      <c r="J9" s="17" t="s">
        <v>19</v>
      </c>
      <c r="K9" s="18">
        <v>80.239999999999995</v>
      </c>
      <c r="L9" s="19">
        <f t="shared" si="0"/>
        <v>0</v>
      </c>
      <c r="N9" s="20"/>
      <c r="S9" s="4"/>
    </row>
    <row r="10" spans="2:19" x14ac:dyDescent="0.25">
      <c r="B10" s="12" t="s">
        <v>20</v>
      </c>
      <c r="C10" s="13">
        <v>44109</v>
      </c>
      <c r="D10" s="13">
        <v>44111</v>
      </c>
      <c r="E10" s="14">
        <v>6</v>
      </c>
      <c r="F10" s="15"/>
      <c r="G10" s="15"/>
      <c r="H10" s="16">
        <f t="shared" si="1"/>
        <v>6</v>
      </c>
      <c r="I10" s="16">
        <f>IF(J10='[1]Base de Datos'!B8,'[1]Base de Datos'!C8,"")</f>
        <v>233201</v>
      </c>
      <c r="J10" s="17" t="s">
        <v>21</v>
      </c>
      <c r="K10" s="18">
        <v>418.9</v>
      </c>
      <c r="L10" s="19">
        <f t="shared" si="0"/>
        <v>2513.3999999999996</v>
      </c>
      <c r="N10" s="20"/>
      <c r="S10" s="4"/>
    </row>
    <row r="11" spans="2:19" ht="24.75" x14ac:dyDescent="0.25">
      <c r="B11" s="12" t="s">
        <v>22</v>
      </c>
      <c r="C11" s="13">
        <v>44638</v>
      </c>
      <c r="D11" s="13">
        <v>44651</v>
      </c>
      <c r="E11" s="14">
        <v>0</v>
      </c>
      <c r="F11" s="15"/>
      <c r="G11" s="15"/>
      <c r="H11" s="16">
        <f t="shared" si="1"/>
        <v>0</v>
      </c>
      <c r="I11" s="16">
        <f>IF(J11='[1]Base de Datos'!B9,'[1]Base de Datos'!C9,"")</f>
        <v>233301</v>
      </c>
      <c r="J11" s="17" t="s">
        <v>23</v>
      </c>
      <c r="K11" s="18">
        <v>575.25</v>
      </c>
      <c r="L11" s="19">
        <f t="shared" si="0"/>
        <v>0</v>
      </c>
      <c r="N11" s="20"/>
      <c r="S11" s="4"/>
    </row>
    <row r="12" spans="2:19" ht="24.75" x14ac:dyDescent="0.25">
      <c r="B12" s="12" t="s">
        <v>24</v>
      </c>
      <c r="C12" s="13">
        <v>44637</v>
      </c>
      <c r="D12" s="13">
        <v>44651</v>
      </c>
      <c r="E12" s="14">
        <v>0</v>
      </c>
      <c r="F12" s="15"/>
      <c r="G12" s="15"/>
      <c r="H12" s="16">
        <f t="shared" si="1"/>
        <v>0</v>
      </c>
      <c r="I12" s="16">
        <f>IF(J12='[1]Base de Datos'!B10,'[1]Base de Datos'!C10,"")</f>
        <v>239101</v>
      </c>
      <c r="J12" s="17" t="s">
        <v>25</v>
      </c>
      <c r="K12" s="18">
        <v>531</v>
      </c>
      <c r="L12" s="19">
        <f t="shared" si="0"/>
        <v>0</v>
      </c>
      <c r="N12" s="20"/>
      <c r="S12" s="4"/>
    </row>
    <row r="13" spans="2:19" x14ac:dyDescent="0.25">
      <c r="B13" s="12" t="s">
        <v>26</v>
      </c>
      <c r="C13" s="13">
        <v>44109</v>
      </c>
      <c r="D13" s="13">
        <v>44111</v>
      </c>
      <c r="E13" s="14">
        <v>19</v>
      </c>
      <c r="F13" s="15"/>
      <c r="G13" s="15"/>
      <c r="H13" s="16">
        <f t="shared" si="1"/>
        <v>19</v>
      </c>
      <c r="I13" s="16">
        <f>IF(J13='[1]Base de Datos'!B11,'[1]Base de Datos'!C11,"")</f>
        <v>239101</v>
      </c>
      <c r="J13" s="17" t="s">
        <v>27</v>
      </c>
      <c r="K13" s="18">
        <v>11.8</v>
      </c>
      <c r="L13" s="19">
        <f t="shared" si="0"/>
        <v>224.20000000000002</v>
      </c>
      <c r="N13" s="20"/>
      <c r="S13" s="4"/>
    </row>
    <row r="14" spans="2:19" x14ac:dyDescent="0.25">
      <c r="B14" s="12" t="s">
        <v>28</v>
      </c>
      <c r="C14" s="13">
        <v>44910</v>
      </c>
      <c r="D14" s="13">
        <v>44915</v>
      </c>
      <c r="E14" s="14">
        <v>13</v>
      </c>
      <c r="F14" s="15"/>
      <c r="G14" s="15"/>
      <c r="H14" s="16">
        <f t="shared" si="1"/>
        <v>13</v>
      </c>
      <c r="I14" s="16">
        <f>IF(J14='[1]Base de Datos'!B12,'[1]Base de Datos'!C12,"")</f>
        <v>239101</v>
      </c>
      <c r="J14" s="17" t="s">
        <v>29</v>
      </c>
      <c r="K14" s="18">
        <v>44.84</v>
      </c>
      <c r="L14" s="19">
        <f t="shared" si="0"/>
        <v>582.92000000000007</v>
      </c>
      <c r="N14" s="20"/>
      <c r="S14" s="4"/>
    </row>
    <row r="15" spans="2:19" ht="24.75" x14ac:dyDescent="0.25">
      <c r="B15" s="12" t="s">
        <v>30</v>
      </c>
      <c r="C15" s="13">
        <v>44910</v>
      </c>
      <c r="D15" s="13">
        <v>44914</v>
      </c>
      <c r="E15" s="14">
        <v>6</v>
      </c>
      <c r="F15" s="15"/>
      <c r="G15" s="15"/>
      <c r="H15" s="16">
        <f t="shared" si="1"/>
        <v>6</v>
      </c>
      <c r="I15" s="16">
        <f>IF(J15='[1]Base de Datos'!B13,'[1]Base de Datos'!C13,"")</f>
        <v>239101</v>
      </c>
      <c r="J15" s="17" t="s">
        <v>31</v>
      </c>
      <c r="K15" s="18">
        <v>95.58</v>
      </c>
      <c r="L15" s="19">
        <f t="shared" si="0"/>
        <v>573.48</v>
      </c>
      <c r="N15" s="20"/>
      <c r="S15" s="4"/>
    </row>
    <row r="16" spans="2:19" ht="24.75" x14ac:dyDescent="0.25">
      <c r="B16" s="12" t="s">
        <v>32</v>
      </c>
      <c r="C16" s="13">
        <v>44910</v>
      </c>
      <c r="D16" s="13">
        <v>44914</v>
      </c>
      <c r="E16" s="14">
        <v>1</v>
      </c>
      <c r="F16" s="15"/>
      <c r="G16" s="15"/>
      <c r="H16" s="16">
        <f t="shared" si="1"/>
        <v>1</v>
      </c>
      <c r="I16" s="16">
        <f>IF(J16='[1]Base de Datos'!B14,'[1]Base de Datos'!C14,"")</f>
        <v>239201</v>
      </c>
      <c r="J16" s="17" t="s">
        <v>33</v>
      </c>
      <c r="K16" s="18">
        <v>4956</v>
      </c>
      <c r="L16" s="19">
        <f t="shared" si="0"/>
        <v>4956</v>
      </c>
      <c r="N16" s="20"/>
      <c r="S16" s="4"/>
    </row>
    <row r="17" spans="2:19" ht="24.75" x14ac:dyDescent="0.25">
      <c r="B17" s="12" t="s">
        <v>34</v>
      </c>
      <c r="C17" s="13">
        <v>44910</v>
      </c>
      <c r="D17" s="13">
        <v>44914</v>
      </c>
      <c r="E17" s="14">
        <v>2</v>
      </c>
      <c r="F17" s="15"/>
      <c r="G17" s="15"/>
      <c r="H17" s="16">
        <f t="shared" si="1"/>
        <v>2</v>
      </c>
      <c r="I17" s="16">
        <f>IF(J17='[1]Base de Datos'!B15,'[1]Base de Datos'!C15,"")</f>
        <v>239201</v>
      </c>
      <c r="J17" s="17" t="s">
        <v>35</v>
      </c>
      <c r="K17" s="18">
        <v>4957</v>
      </c>
      <c r="L17" s="19">
        <f t="shared" si="0"/>
        <v>9914</v>
      </c>
      <c r="N17" s="20"/>
      <c r="S17" s="4"/>
    </row>
    <row r="18" spans="2:19" ht="24.75" x14ac:dyDescent="0.25">
      <c r="B18" s="12" t="s">
        <v>36</v>
      </c>
      <c r="C18" s="13">
        <v>44910</v>
      </c>
      <c r="D18" s="13">
        <v>44914</v>
      </c>
      <c r="E18" s="14">
        <v>12</v>
      </c>
      <c r="F18" s="15"/>
      <c r="G18" s="15"/>
      <c r="H18" s="16">
        <f t="shared" si="1"/>
        <v>12</v>
      </c>
      <c r="I18" s="16">
        <f>IF(J18='[1]Base de Datos'!B16,'[1]Base de Datos'!C16,"")</f>
        <v>231101</v>
      </c>
      <c r="J18" s="17" t="s">
        <v>37</v>
      </c>
      <c r="K18" s="18">
        <v>466.1</v>
      </c>
      <c r="L18" s="19">
        <f t="shared" si="0"/>
        <v>5593.2000000000007</v>
      </c>
      <c r="N18" s="20"/>
      <c r="S18" s="4"/>
    </row>
    <row r="19" spans="2:19" ht="26.25" customHeight="1" x14ac:dyDescent="0.25">
      <c r="B19" s="12" t="s">
        <v>38</v>
      </c>
      <c r="C19" s="13">
        <v>44910</v>
      </c>
      <c r="D19" s="13">
        <v>44914</v>
      </c>
      <c r="E19" s="14">
        <v>12</v>
      </c>
      <c r="F19" s="15"/>
      <c r="G19" s="15"/>
      <c r="H19" s="16">
        <f t="shared" si="1"/>
        <v>12</v>
      </c>
      <c r="I19" s="16">
        <f>IF(J19='[1]Base de Datos'!B17,'[1]Base de Datos'!C17,"")</f>
        <v>239201</v>
      </c>
      <c r="J19" s="17" t="s">
        <v>39</v>
      </c>
      <c r="K19" s="18">
        <v>194.7</v>
      </c>
      <c r="L19" s="19">
        <f t="shared" si="0"/>
        <v>2336.3999999999996</v>
      </c>
      <c r="N19" s="20"/>
      <c r="S19" s="4"/>
    </row>
    <row r="20" spans="2:19" x14ac:dyDescent="0.25">
      <c r="B20" s="12" t="s">
        <v>40</v>
      </c>
      <c r="C20" s="13">
        <v>44910</v>
      </c>
      <c r="D20" s="13">
        <v>44914</v>
      </c>
      <c r="E20" s="14">
        <v>0</v>
      </c>
      <c r="F20" s="15"/>
      <c r="G20" s="15"/>
      <c r="H20" s="16">
        <f t="shared" si="1"/>
        <v>0</v>
      </c>
      <c r="I20" s="16">
        <f>IF(J20='[1]Base de Datos'!B18,'[1]Base de Datos'!C18,"")</f>
        <v>239201</v>
      </c>
      <c r="J20" s="17" t="s">
        <v>41</v>
      </c>
      <c r="K20" s="18">
        <v>354</v>
      </c>
      <c r="L20" s="19">
        <f t="shared" si="0"/>
        <v>0</v>
      </c>
      <c r="N20" s="20"/>
      <c r="S20" s="4"/>
    </row>
    <row r="21" spans="2:19" ht="36" customHeight="1" x14ac:dyDescent="0.25">
      <c r="B21" s="12" t="s">
        <v>42</v>
      </c>
      <c r="C21" s="13">
        <v>44910</v>
      </c>
      <c r="D21" s="13">
        <v>44914</v>
      </c>
      <c r="E21" s="14">
        <v>10</v>
      </c>
      <c r="F21" s="15"/>
      <c r="G21" s="15"/>
      <c r="H21" s="16">
        <f t="shared" si="1"/>
        <v>10</v>
      </c>
      <c r="I21" s="16">
        <f>IF(J21='[1]Base de Datos'!B19,'[1]Base de Datos'!C19,"")</f>
        <v>239201</v>
      </c>
      <c r="J21" s="17" t="s">
        <v>43</v>
      </c>
      <c r="K21" s="18">
        <v>89</v>
      </c>
      <c r="L21" s="19">
        <f t="shared" si="0"/>
        <v>890</v>
      </c>
      <c r="N21" s="20"/>
      <c r="S21" s="4"/>
    </row>
    <row r="22" spans="2:19" x14ac:dyDescent="0.25">
      <c r="B22" s="12" t="s">
        <v>44</v>
      </c>
      <c r="C22" s="13">
        <v>44910</v>
      </c>
      <c r="D22" s="13">
        <v>44914</v>
      </c>
      <c r="E22" s="14">
        <v>0</v>
      </c>
      <c r="F22" s="15"/>
      <c r="G22" s="15"/>
      <c r="H22" s="16">
        <f t="shared" si="1"/>
        <v>0</v>
      </c>
      <c r="I22" s="16">
        <f>IF(J22='[1]Base de Datos'!B20,'[1]Base de Datos'!C20,"")</f>
        <v>239201</v>
      </c>
      <c r="J22" s="17" t="s">
        <v>45</v>
      </c>
      <c r="K22" s="18">
        <v>340</v>
      </c>
      <c r="L22" s="19">
        <f t="shared" si="0"/>
        <v>0</v>
      </c>
      <c r="N22" s="20"/>
      <c r="S22" s="4"/>
    </row>
    <row r="23" spans="2:19" ht="24.75" x14ac:dyDescent="0.25">
      <c r="B23" s="12" t="s">
        <v>46</v>
      </c>
      <c r="C23" s="13">
        <v>44910</v>
      </c>
      <c r="D23" s="13">
        <v>44914</v>
      </c>
      <c r="E23" s="14">
        <v>6</v>
      </c>
      <c r="F23" s="15"/>
      <c r="G23" s="15"/>
      <c r="H23" s="16">
        <f t="shared" si="1"/>
        <v>6</v>
      </c>
      <c r="I23" s="16">
        <f>IF(J23='[1]Base de Datos'!B21,'[1]Base de Datos'!C21,"")</f>
        <v>239201</v>
      </c>
      <c r="J23" s="17" t="s">
        <v>47</v>
      </c>
      <c r="K23" s="18">
        <v>625.4</v>
      </c>
      <c r="L23" s="19">
        <f t="shared" si="0"/>
        <v>3752.3999999999996</v>
      </c>
      <c r="N23" s="20"/>
      <c r="S23" s="4"/>
    </row>
    <row r="24" spans="2:19" ht="24.75" x14ac:dyDescent="0.25">
      <c r="B24" s="12" t="s">
        <v>48</v>
      </c>
      <c r="C24" s="13">
        <v>44910</v>
      </c>
      <c r="D24" s="13">
        <v>44914</v>
      </c>
      <c r="E24" s="14">
        <v>24</v>
      </c>
      <c r="F24" s="15"/>
      <c r="G24" s="15"/>
      <c r="H24" s="16">
        <f t="shared" si="1"/>
        <v>24</v>
      </c>
      <c r="I24" s="16">
        <f>IF(J24='[1]Base de Datos'!B22,'[1]Base de Datos'!C22,"")</f>
        <v>239201</v>
      </c>
      <c r="J24" s="17" t="s">
        <v>49</v>
      </c>
      <c r="K24" s="18">
        <v>68.44</v>
      </c>
      <c r="L24" s="19">
        <f t="shared" si="0"/>
        <v>1642.56</v>
      </c>
      <c r="N24" s="20"/>
      <c r="S24" s="4"/>
    </row>
    <row r="25" spans="2:19" ht="24.75" x14ac:dyDescent="0.25">
      <c r="B25" s="12" t="s">
        <v>50</v>
      </c>
      <c r="C25" s="13">
        <v>44910</v>
      </c>
      <c r="D25" s="13">
        <v>44914</v>
      </c>
      <c r="E25" s="14">
        <v>0</v>
      </c>
      <c r="F25" s="15"/>
      <c r="G25" s="15"/>
      <c r="H25" s="16">
        <f t="shared" si="1"/>
        <v>0</v>
      </c>
      <c r="I25" s="16">
        <f>IF(J25='[1]Base de Datos'!B23,'[1]Base de Datos'!C23,"")</f>
        <v>239201</v>
      </c>
      <c r="J25" s="17" t="s">
        <v>51</v>
      </c>
      <c r="K25" s="18">
        <v>643.1</v>
      </c>
      <c r="L25" s="19">
        <f t="shared" si="0"/>
        <v>0</v>
      </c>
      <c r="N25" s="20"/>
      <c r="S25" s="4"/>
    </row>
    <row r="26" spans="2:19" x14ac:dyDescent="0.25">
      <c r="B26" s="12" t="s">
        <v>52</v>
      </c>
      <c r="C26" s="13">
        <v>44910</v>
      </c>
      <c r="D26" s="13">
        <v>44915</v>
      </c>
      <c r="E26" s="14">
        <v>13</v>
      </c>
      <c r="F26" s="15"/>
      <c r="G26" s="15"/>
      <c r="H26" s="16">
        <f t="shared" si="1"/>
        <v>13</v>
      </c>
      <c r="I26" s="16">
        <f>IF(J26='[1]Base de Datos'!B24,'[1]Base de Datos'!C24,"")</f>
        <v>233201</v>
      </c>
      <c r="J26" s="17" t="s">
        <v>53</v>
      </c>
      <c r="K26" s="18">
        <v>20.059999999999999</v>
      </c>
      <c r="L26" s="19">
        <f t="shared" si="0"/>
        <v>260.77999999999997</v>
      </c>
      <c r="N26" s="20"/>
      <c r="S26" s="4"/>
    </row>
    <row r="27" spans="2:19" ht="24.75" x14ac:dyDescent="0.25">
      <c r="B27" s="12" t="s">
        <v>54</v>
      </c>
      <c r="C27" s="13">
        <v>44109</v>
      </c>
      <c r="D27" s="13">
        <v>44111</v>
      </c>
      <c r="E27" s="14">
        <v>0</v>
      </c>
      <c r="F27" s="15"/>
      <c r="G27" s="15"/>
      <c r="H27" s="16">
        <f t="shared" si="1"/>
        <v>0</v>
      </c>
      <c r="I27" s="16">
        <f>IF(J27='[1]Base de Datos'!B25,'[1]Base de Datos'!C25,"")</f>
        <v>231101</v>
      </c>
      <c r="J27" s="17" t="s">
        <v>55</v>
      </c>
      <c r="K27" s="18">
        <v>115.64</v>
      </c>
      <c r="L27" s="19">
        <f t="shared" si="0"/>
        <v>0</v>
      </c>
      <c r="N27" s="20"/>
      <c r="S27" s="4"/>
    </row>
    <row r="28" spans="2:19" x14ac:dyDescent="0.25">
      <c r="B28" s="12" t="s">
        <v>56</v>
      </c>
      <c r="C28" s="13">
        <v>44109</v>
      </c>
      <c r="D28" s="13">
        <v>44111</v>
      </c>
      <c r="E28" s="14">
        <v>5</v>
      </c>
      <c r="F28" s="15"/>
      <c r="G28" s="15"/>
      <c r="H28" s="16">
        <f t="shared" si="1"/>
        <v>5</v>
      </c>
      <c r="I28" s="16">
        <f>IF(J28='[1]Base de Datos'!B26,'[1]Base de Datos'!C26,"")</f>
        <v>231101</v>
      </c>
      <c r="J28" s="17" t="s">
        <v>57</v>
      </c>
      <c r="K28" s="18">
        <v>16.61</v>
      </c>
      <c r="L28" s="19">
        <f t="shared" si="0"/>
        <v>83.05</v>
      </c>
      <c r="N28" s="20"/>
      <c r="S28" s="4"/>
    </row>
    <row r="29" spans="2:19" x14ac:dyDescent="0.25">
      <c r="B29" s="12" t="s">
        <v>58</v>
      </c>
      <c r="C29" s="13">
        <v>44109</v>
      </c>
      <c r="D29" s="13">
        <v>44111</v>
      </c>
      <c r="E29" s="14">
        <v>34</v>
      </c>
      <c r="F29" s="15"/>
      <c r="G29" s="15"/>
      <c r="H29" s="16">
        <f t="shared" si="1"/>
        <v>34</v>
      </c>
      <c r="I29" s="16">
        <f>IF(J29='[1]Base de Datos'!B27,'[1]Base de Datos'!C27,"")</f>
        <v>231101</v>
      </c>
      <c r="J29" s="17" t="s">
        <v>59</v>
      </c>
      <c r="K29" s="18">
        <v>23.36</v>
      </c>
      <c r="L29" s="19">
        <f t="shared" si="0"/>
        <v>794.24</v>
      </c>
      <c r="N29" s="20"/>
      <c r="S29" s="4"/>
    </row>
    <row r="30" spans="2:19" x14ac:dyDescent="0.25">
      <c r="B30" s="12" t="s">
        <v>60</v>
      </c>
      <c r="C30" s="13">
        <v>44109</v>
      </c>
      <c r="D30" s="13">
        <v>44111</v>
      </c>
      <c r="E30" s="14">
        <v>0</v>
      </c>
      <c r="F30" s="15"/>
      <c r="G30" s="15"/>
      <c r="H30" s="16">
        <f t="shared" si="1"/>
        <v>0</v>
      </c>
      <c r="I30" s="16">
        <f>IF(J30='[1]Base de Datos'!B28,'[1]Base de Datos'!C28,"")</f>
        <v>239201</v>
      </c>
      <c r="J30" s="17" t="s">
        <v>61</v>
      </c>
      <c r="K30" s="18">
        <v>430.7</v>
      </c>
      <c r="L30" s="19">
        <f t="shared" si="0"/>
        <v>0</v>
      </c>
      <c r="N30" s="20"/>
      <c r="S30" s="4"/>
    </row>
    <row r="31" spans="2:19" x14ac:dyDescent="0.25">
      <c r="B31" s="12" t="s">
        <v>62</v>
      </c>
      <c r="C31" s="13">
        <v>44109</v>
      </c>
      <c r="D31" s="13">
        <v>44111</v>
      </c>
      <c r="E31" s="14">
        <v>0</v>
      </c>
      <c r="F31" s="15"/>
      <c r="G31" s="15"/>
      <c r="H31" s="16">
        <f t="shared" si="1"/>
        <v>0</v>
      </c>
      <c r="I31" s="16">
        <f>IF(J31='[1]Base de Datos'!B29,'[1]Base de Datos'!C29,"")</f>
        <v>239201</v>
      </c>
      <c r="J31" s="17" t="s">
        <v>63</v>
      </c>
      <c r="K31" s="18">
        <v>501.5</v>
      </c>
      <c r="L31" s="19">
        <f t="shared" si="0"/>
        <v>0</v>
      </c>
      <c r="N31" s="20"/>
      <c r="S31" s="4"/>
    </row>
    <row r="32" spans="2:19" ht="24.75" x14ac:dyDescent="0.25">
      <c r="B32" s="12" t="s">
        <v>64</v>
      </c>
      <c r="C32" s="13">
        <v>44888</v>
      </c>
      <c r="D32" s="13">
        <v>44889</v>
      </c>
      <c r="E32" s="14">
        <v>3</v>
      </c>
      <c r="F32" s="15"/>
      <c r="G32" s="15"/>
      <c r="H32" s="16">
        <f t="shared" si="1"/>
        <v>3</v>
      </c>
      <c r="I32" s="16">
        <f>IF(J32='[1]Base de Datos'!B30,'[1]Base de Datos'!C30,"")</f>
        <v>239201</v>
      </c>
      <c r="J32" s="17" t="s">
        <v>65</v>
      </c>
      <c r="K32" s="18">
        <v>3184.93</v>
      </c>
      <c r="L32" s="19">
        <f t="shared" si="0"/>
        <v>9554.7899999999991</v>
      </c>
      <c r="N32" s="20"/>
      <c r="S32" s="4"/>
    </row>
    <row r="33" spans="2:19" x14ac:dyDescent="0.25">
      <c r="B33" s="12" t="s">
        <v>66</v>
      </c>
      <c r="C33" s="13">
        <v>44888</v>
      </c>
      <c r="D33" s="13">
        <v>44889</v>
      </c>
      <c r="E33" s="14">
        <v>5</v>
      </c>
      <c r="F33" s="15"/>
      <c r="G33" s="15"/>
      <c r="H33" s="16">
        <f t="shared" si="1"/>
        <v>5</v>
      </c>
      <c r="I33" s="16">
        <f>IF(J33='[1]Base de Datos'!B31,'[1]Base de Datos'!C31,"")</f>
        <v>239201</v>
      </c>
      <c r="J33" s="17" t="s">
        <v>67</v>
      </c>
      <c r="K33" s="18">
        <v>141.6</v>
      </c>
      <c r="L33" s="19">
        <f t="shared" si="0"/>
        <v>708</v>
      </c>
      <c r="N33" s="20"/>
      <c r="S33" s="4"/>
    </row>
    <row r="34" spans="2:19" x14ac:dyDescent="0.25">
      <c r="B34" s="12" t="s">
        <v>68</v>
      </c>
      <c r="C34" s="13">
        <v>44888</v>
      </c>
      <c r="D34" s="13">
        <v>44889</v>
      </c>
      <c r="E34" s="14">
        <v>5</v>
      </c>
      <c r="F34" s="15"/>
      <c r="G34" s="15"/>
      <c r="H34" s="16">
        <f t="shared" si="1"/>
        <v>5</v>
      </c>
      <c r="I34" s="16">
        <f>IF(J34='[1]Base de Datos'!B32,'[1]Base de Datos'!C32,"")</f>
        <v>239201</v>
      </c>
      <c r="J34" s="17" t="s">
        <v>69</v>
      </c>
      <c r="K34" s="18">
        <v>141.6</v>
      </c>
      <c r="L34" s="19">
        <f t="shared" ref="L34" si="2">E33*K34</f>
        <v>708</v>
      </c>
      <c r="N34" s="20"/>
      <c r="S34" s="4"/>
    </row>
    <row r="35" spans="2:19" x14ac:dyDescent="0.25">
      <c r="B35" s="12" t="s">
        <v>70</v>
      </c>
      <c r="C35" s="13">
        <v>44888</v>
      </c>
      <c r="D35" s="13">
        <v>44889</v>
      </c>
      <c r="E35" s="21">
        <v>5</v>
      </c>
      <c r="F35" s="22"/>
      <c r="G35" s="22"/>
      <c r="H35" s="16">
        <f t="shared" si="1"/>
        <v>5</v>
      </c>
      <c r="I35" s="16">
        <f>IF(J35='[1]Base de Datos'!B33,'[1]Base de Datos'!C33,"")</f>
        <v>239201</v>
      </c>
      <c r="J35" s="17" t="s">
        <v>71</v>
      </c>
      <c r="K35" s="23">
        <v>141.6</v>
      </c>
      <c r="L35" s="19">
        <f>E34*K35</f>
        <v>708</v>
      </c>
      <c r="N35" s="20"/>
      <c r="S35" s="4"/>
    </row>
    <row r="36" spans="2:19" ht="24.75" x14ac:dyDescent="0.25">
      <c r="B36" s="12" t="s">
        <v>72</v>
      </c>
      <c r="C36" s="13">
        <v>44109</v>
      </c>
      <c r="D36" s="13">
        <v>44111</v>
      </c>
      <c r="E36" s="14">
        <v>0</v>
      </c>
      <c r="F36" s="15"/>
      <c r="G36" s="15"/>
      <c r="H36" s="16">
        <f t="shared" si="1"/>
        <v>0</v>
      </c>
      <c r="I36" s="16">
        <f>IF(J36='[1]Base de Datos'!B34,'[1]Base de Datos'!C34,"")</f>
        <v>239201</v>
      </c>
      <c r="J36" s="17" t="s">
        <v>73</v>
      </c>
      <c r="K36" s="18">
        <v>301.5</v>
      </c>
      <c r="L36" s="19">
        <f t="shared" si="0"/>
        <v>0</v>
      </c>
      <c r="N36" s="20"/>
      <c r="S36" s="4"/>
    </row>
    <row r="37" spans="2:19" ht="24.75" x14ac:dyDescent="0.25">
      <c r="B37" s="12" t="s">
        <v>74</v>
      </c>
      <c r="C37" s="13">
        <v>44109</v>
      </c>
      <c r="D37" s="13">
        <v>44111</v>
      </c>
      <c r="E37" s="14">
        <v>0</v>
      </c>
      <c r="F37" s="15"/>
      <c r="G37" s="15"/>
      <c r="H37" s="16">
        <f t="shared" si="1"/>
        <v>0</v>
      </c>
      <c r="I37" s="16">
        <f>IF(J37='[1]Base de Datos'!B35,'[1]Base de Datos'!C35,"")</f>
        <v>239201</v>
      </c>
      <c r="J37" s="17" t="s">
        <v>75</v>
      </c>
      <c r="K37" s="18">
        <v>425</v>
      </c>
      <c r="L37" s="19">
        <f t="shared" si="0"/>
        <v>0</v>
      </c>
      <c r="N37" s="20"/>
      <c r="S37" s="4"/>
    </row>
    <row r="38" spans="2:19" x14ac:dyDescent="0.25">
      <c r="B38" s="12" t="s">
        <v>76</v>
      </c>
      <c r="C38" s="13">
        <v>44109</v>
      </c>
      <c r="D38" s="13">
        <v>44111</v>
      </c>
      <c r="E38" s="14">
        <v>1</v>
      </c>
      <c r="F38" s="15"/>
      <c r="G38" s="15"/>
      <c r="H38" s="16">
        <f t="shared" si="1"/>
        <v>1</v>
      </c>
      <c r="I38" s="16">
        <f>IF(J38='[1]Base de Datos'!B36,'[1]Base de Datos'!C36,"")</f>
        <v>239201</v>
      </c>
      <c r="J38" s="17" t="s">
        <v>77</v>
      </c>
      <c r="K38" s="18">
        <v>1570</v>
      </c>
      <c r="L38" s="19">
        <f t="shared" si="0"/>
        <v>1570</v>
      </c>
      <c r="N38" s="20"/>
      <c r="S38" s="4"/>
    </row>
    <row r="39" spans="2:19" x14ac:dyDescent="0.25">
      <c r="B39" s="12" t="s">
        <v>78</v>
      </c>
      <c r="C39" s="13">
        <v>44109</v>
      </c>
      <c r="D39" s="13">
        <v>44111</v>
      </c>
      <c r="E39" s="14">
        <v>1</v>
      </c>
      <c r="F39" s="15"/>
      <c r="G39" s="15"/>
      <c r="H39" s="16">
        <f t="shared" si="1"/>
        <v>1</v>
      </c>
      <c r="I39" s="16">
        <f>IF(J39='[1]Base de Datos'!B37,'[1]Base de Datos'!C37,"")</f>
        <v>239201</v>
      </c>
      <c r="J39" s="17" t="s">
        <v>79</v>
      </c>
      <c r="K39" s="18">
        <v>1145</v>
      </c>
      <c r="L39" s="19">
        <f t="shared" si="0"/>
        <v>1145</v>
      </c>
      <c r="N39" s="20"/>
      <c r="S39" s="4"/>
    </row>
    <row r="40" spans="2:19" x14ac:dyDescent="0.25">
      <c r="B40" s="12" t="s">
        <v>80</v>
      </c>
      <c r="C40" s="13">
        <v>44109</v>
      </c>
      <c r="D40" s="13">
        <v>44111</v>
      </c>
      <c r="E40" s="14">
        <v>1</v>
      </c>
      <c r="F40" s="15"/>
      <c r="G40" s="15"/>
      <c r="H40" s="16">
        <f t="shared" si="1"/>
        <v>1</v>
      </c>
      <c r="I40" s="16">
        <f>IF(J40='[1]Base de Datos'!B38,'[1]Base de Datos'!C38,"")</f>
        <v>239201</v>
      </c>
      <c r="J40" s="17" t="s">
        <v>81</v>
      </c>
      <c r="K40" s="18">
        <v>1145</v>
      </c>
      <c r="L40" s="19">
        <f t="shared" si="0"/>
        <v>1145</v>
      </c>
      <c r="N40" s="20"/>
      <c r="S40" s="4"/>
    </row>
    <row r="41" spans="2:19" x14ac:dyDescent="0.25">
      <c r="B41" s="12" t="s">
        <v>82</v>
      </c>
      <c r="C41" s="13">
        <v>44109</v>
      </c>
      <c r="D41" s="13">
        <v>44111</v>
      </c>
      <c r="E41" s="14">
        <v>0</v>
      </c>
      <c r="F41" s="15"/>
      <c r="G41" s="15"/>
      <c r="H41" s="16">
        <f t="shared" si="1"/>
        <v>0</v>
      </c>
      <c r="I41" s="16">
        <f>IF(J41='[1]Base de Datos'!B39,'[1]Base de Datos'!C39,"")</f>
        <v>239201</v>
      </c>
      <c r="J41" s="17" t="s">
        <v>83</v>
      </c>
      <c r="K41" s="18">
        <v>4950</v>
      </c>
      <c r="L41" s="19">
        <f t="shared" si="0"/>
        <v>0</v>
      </c>
      <c r="N41" s="20"/>
      <c r="S41" s="4"/>
    </row>
    <row r="42" spans="2:19" x14ac:dyDescent="0.25">
      <c r="B42" s="12" t="s">
        <v>84</v>
      </c>
      <c r="C42" s="13">
        <v>44109</v>
      </c>
      <c r="D42" s="13">
        <v>44111</v>
      </c>
      <c r="E42" s="14">
        <v>2</v>
      </c>
      <c r="F42" s="15"/>
      <c r="G42" s="15"/>
      <c r="H42" s="16">
        <f t="shared" si="1"/>
        <v>2</v>
      </c>
      <c r="I42" s="16">
        <f>IF(J42='[1]Base de Datos'!B40,'[1]Base de Datos'!C40,"")</f>
        <v>239201</v>
      </c>
      <c r="J42" s="17" t="s">
        <v>85</v>
      </c>
      <c r="K42" s="18">
        <v>1145</v>
      </c>
      <c r="L42" s="19">
        <f t="shared" si="0"/>
        <v>2290</v>
      </c>
      <c r="N42" s="20"/>
      <c r="S42" s="4"/>
    </row>
    <row r="43" spans="2:19" x14ac:dyDescent="0.25">
      <c r="B43" s="12" t="s">
        <v>86</v>
      </c>
      <c r="C43" s="13">
        <v>44109</v>
      </c>
      <c r="D43" s="13">
        <v>44111</v>
      </c>
      <c r="E43" s="14">
        <v>6</v>
      </c>
      <c r="F43" s="15"/>
      <c r="G43" s="15"/>
      <c r="H43" s="16">
        <f t="shared" si="1"/>
        <v>6</v>
      </c>
      <c r="I43" s="16">
        <f>IF(J43='[1]Base de Datos'!B41,'[1]Base de Datos'!C41,"")</f>
        <v>239201</v>
      </c>
      <c r="J43" s="17" t="s">
        <v>87</v>
      </c>
      <c r="K43" s="18">
        <v>6.73</v>
      </c>
      <c r="L43" s="19">
        <f t="shared" si="0"/>
        <v>40.380000000000003</v>
      </c>
      <c r="N43" s="20"/>
      <c r="S43" s="4"/>
    </row>
    <row r="44" spans="2:19" x14ac:dyDescent="0.25">
      <c r="B44" s="12" t="s">
        <v>88</v>
      </c>
      <c r="C44" s="13">
        <v>44109</v>
      </c>
      <c r="D44" s="13">
        <v>44111</v>
      </c>
      <c r="E44" s="14">
        <v>10</v>
      </c>
      <c r="F44" s="15"/>
      <c r="G44" s="15"/>
      <c r="H44" s="16">
        <f t="shared" si="1"/>
        <v>10</v>
      </c>
      <c r="I44" s="16">
        <f>IF(J44='[1]Base de Datos'!B42,'[1]Base de Datos'!C42,"")</f>
        <v>239201</v>
      </c>
      <c r="J44" s="17" t="s">
        <v>89</v>
      </c>
      <c r="K44" s="18">
        <v>61.36</v>
      </c>
      <c r="L44" s="19">
        <f t="shared" si="0"/>
        <v>613.6</v>
      </c>
      <c r="N44" s="20"/>
      <c r="S44" s="4"/>
    </row>
    <row r="45" spans="2:19" x14ac:dyDescent="0.25">
      <c r="B45" s="12" t="s">
        <v>90</v>
      </c>
      <c r="C45" s="13">
        <v>44109</v>
      </c>
      <c r="D45" s="13">
        <v>44111</v>
      </c>
      <c r="E45" s="14">
        <v>10</v>
      </c>
      <c r="F45" s="15"/>
      <c r="G45" s="15"/>
      <c r="H45" s="16">
        <f t="shared" si="1"/>
        <v>10</v>
      </c>
      <c r="I45" s="16">
        <f>IF(J45='[1]Base de Datos'!B43,'[1]Base de Datos'!C43,"")</f>
        <v>231101</v>
      </c>
      <c r="J45" s="17" t="s">
        <v>91</v>
      </c>
      <c r="K45" s="18">
        <v>53.1</v>
      </c>
      <c r="L45" s="19">
        <f t="shared" si="0"/>
        <v>531</v>
      </c>
      <c r="N45" s="20"/>
      <c r="S45" s="4"/>
    </row>
    <row r="46" spans="2:19" x14ac:dyDescent="0.25">
      <c r="B46" s="12" t="s">
        <v>92</v>
      </c>
      <c r="C46" s="13">
        <v>44109</v>
      </c>
      <c r="D46" s="13">
        <v>44111</v>
      </c>
      <c r="E46" s="14">
        <v>17</v>
      </c>
      <c r="F46" s="15"/>
      <c r="G46" s="15"/>
      <c r="H46" s="16">
        <f t="shared" si="1"/>
        <v>17</v>
      </c>
      <c r="I46" s="16">
        <f>IF(J46='[1]Base de Datos'!B44,'[1]Base de Datos'!C44,"")</f>
        <v>239201</v>
      </c>
      <c r="J46" s="17" t="s">
        <v>93</v>
      </c>
      <c r="K46" s="18">
        <v>16.23</v>
      </c>
      <c r="L46" s="19">
        <f t="shared" si="0"/>
        <v>275.91000000000003</v>
      </c>
      <c r="N46" s="20"/>
      <c r="S46" s="4"/>
    </row>
    <row r="47" spans="2:19" x14ac:dyDescent="0.25">
      <c r="B47" s="12" t="s">
        <v>94</v>
      </c>
      <c r="C47" s="13">
        <v>44109</v>
      </c>
      <c r="D47" s="13">
        <v>44111</v>
      </c>
      <c r="E47" s="14">
        <v>11</v>
      </c>
      <c r="F47" s="15"/>
      <c r="G47" s="15"/>
      <c r="H47" s="16">
        <f t="shared" si="1"/>
        <v>11</v>
      </c>
      <c r="I47" s="16">
        <f>IF(J47='[1]Base de Datos'!B45,'[1]Base de Datos'!C45,"")</f>
        <v>239201</v>
      </c>
      <c r="J47" s="17" t="s">
        <v>95</v>
      </c>
      <c r="K47" s="18">
        <v>16.23</v>
      </c>
      <c r="L47" s="19">
        <f t="shared" si="0"/>
        <v>178.53</v>
      </c>
      <c r="N47" s="20"/>
      <c r="S47" s="4"/>
    </row>
    <row r="48" spans="2:19" x14ac:dyDescent="0.25">
      <c r="B48" s="12" t="s">
        <v>96</v>
      </c>
      <c r="C48" s="13">
        <v>44109</v>
      </c>
      <c r="D48" s="13">
        <v>44111</v>
      </c>
      <c r="E48" s="14">
        <v>2</v>
      </c>
      <c r="F48" s="15"/>
      <c r="G48" s="15"/>
      <c r="H48" s="16">
        <f t="shared" si="1"/>
        <v>2</v>
      </c>
      <c r="I48" s="16">
        <f>IF(J48='[1]Base de Datos'!B46,'[1]Base de Datos'!C46,"")</f>
        <v>239201</v>
      </c>
      <c r="J48" s="17" t="s">
        <v>97</v>
      </c>
      <c r="K48" s="18">
        <v>15.411</v>
      </c>
      <c r="L48" s="19">
        <f t="shared" si="0"/>
        <v>30.821999999999999</v>
      </c>
      <c r="N48" s="20"/>
      <c r="S48" s="4"/>
    </row>
    <row r="49" spans="2:19" ht="24.75" x14ac:dyDescent="0.25">
      <c r="B49" s="12" t="s">
        <v>98</v>
      </c>
      <c r="C49" s="13">
        <v>44897</v>
      </c>
      <c r="D49" s="13">
        <v>44900</v>
      </c>
      <c r="E49" s="14">
        <v>12</v>
      </c>
      <c r="F49" s="15"/>
      <c r="G49" s="15"/>
      <c r="H49" s="16">
        <f t="shared" si="1"/>
        <v>12</v>
      </c>
      <c r="I49" s="16">
        <f>IF(J49='[1]Base de Datos'!B47,'[1]Base de Datos'!C47,"")</f>
        <v>239201</v>
      </c>
      <c r="J49" s="17" t="s">
        <v>99</v>
      </c>
      <c r="K49" s="18">
        <v>560.5</v>
      </c>
      <c r="L49" s="19">
        <f t="shared" si="0"/>
        <v>6726</v>
      </c>
      <c r="N49" s="20"/>
      <c r="S49" s="4"/>
    </row>
    <row r="50" spans="2:19" x14ac:dyDescent="0.25">
      <c r="B50" s="12" t="s">
        <v>100</v>
      </c>
      <c r="C50" s="13">
        <v>44468</v>
      </c>
      <c r="D50" s="13">
        <v>44477</v>
      </c>
      <c r="E50" s="14">
        <v>2</v>
      </c>
      <c r="F50" s="15"/>
      <c r="G50" s="15"/>
      <c r="H50" s="16">
        <f t="shared" si="1"/>
        <v>2</v>
      </c>
      <c r="I50" s="16">
        <f>IF(J50='[1]Base de Datos'!B48,'[1]Base de Datos'!C48,"")</f>
        <v>239101</v>
      </c>
      <c r="J50" s="17" t="s">
        <v>101</v>
      </c>
      <c r="K50" s="18">
        <v>130.38999999999999</v>
      </c>
      <c r="L50" s="19">
        <f t="shared" si="0"/>
        <v>260.77999999999997</v>
      </c>
      <c r="N50" s="20"/>
    </row>
    <row r="51" spans="2:19" x14ac:dyDescent="0.25">
      <c r="B51" s="12" t="s">
        <v>102</v>
      </c>
      <c r="C51" s="13">
        <v>44109</v>
      </c>
      <c r="D51" s="13">
        <v>44111</v>
      </c>
      <c r="E51" s="14">
        <v>0</v>
      </c>
      <c r="F51" s="15"/>
      <c r="G51" s="15"/>
      <c r="H51" s="16">
        <f t="shared" si="1"/>
        <v>0</v>
      </c>
      <c r="I51" s="16">
        <f>IF(J51='[1]Base de Datos'!B49,'[1]Base de Datos'!C49,"")</f>
        <v>239101</v>
      </c>
      <c r="J51" s="17" t="s">
        <v>103</v>
      </c>
      <c r="K51" s="18">
        <v>85</v>
      </c>
      <c r="L51" s="19">
        <f t="shared" si="0"/>
        <v>0</v>
      </c>
      <c r="N51" s="20"/>
    </row>
    <row r="52" spans="2:19" x14ac:dyDescent="0.25">
      <c r="B52" s="12" t="s">
        <v>104</v>
      </c>
      <c r="C52" s="13">
        <v>44469</v>
      </c>
      <c r="D52" s="13">
        <v>44477</v>
      </c>
      <c r="E52" s="14">
        <v>2</v>
      </c>
      <c r="F52" s="15"/>
      <c r="G52" s="15"/>
      <c r="H52" s="16">
        <f t="shared" si="1"/>
        <v>2</v>
      </c>
      <c r="I52" s="16">
        <f>IF(J52='[1]Base de Datos'!B50,'[1]Base de Datos'!C50,"")</f>
        <v>239101</v>
      </c>
      <c r="J52" s="17" t="s">
        <v>105</v>
      </c>
      <c r="K52" s="18">
        <v>133.38999999999999</v>
      </c>
      <c r="L52" s="19">
        <f t="shared" si="0"/>
        <v>266.77999999999997</v>
      </c>
      <c r="N52" s="20"/>
    </row>
    <row r="53" spans="2:19" ht="24.75" x14ac:dyDescent="0.25">
      <c r="B53" s="12" t="s">
        <v>106</v>
      </c>
      <c r="C53" s="13">
        <v>44469</v>
      </c>
      <c r="D53" s="13">
        <v>44477</v>
      </c>
      <c r="E53" s="14">
        <v>2</v>
      </c>
      <c r="F53" s="15"/>
      <c r="G53" s="15"/>
      <c r="H53" s="16">
        <f t="shared" si="1"/>
        <v>2</v>
      </c>
      <c r="I53" s="16">
        <f>IF(J53='[1]Base de Datos'!B51,'[1]Base de Datos'!C51,"")</f>
        <v>239101</v>
      </c>
      <c r="J53" s="17" t="s">
        <v>107</v>
      </c>
      <c r="K53" s="18">
        <v>258.12</v>
      </c>
      <c r="L53" s="19">
        <f t="shared" si="0"/>
        <v>516.24</v>
      </c>
      <c r="N53" s="20"/>
    </row>
    <row r="54" spans="2:19" ht="24.75" x14ac:dyDescent="0.25">
      <c r="B54" s="12" t="s">
        <v>108</v>
      </c>
      <c r="C54" s="13">
        <v>44468</v>
      </c>
      <c r="D54" s="13">
        <v>44477</v>
      </c>
      <c r="E54" s="14">
        <v>12</v>
      </c>
      <c r="F54" s="15"/>
      <c r="G54" s="15"/>
      <c r="H54" s="16">
        <f t="shared" si="1"/>
        <v>12</v>
      </c>
      <c r="I54" s="16">
        <f>IF(J54='[1]Base de Datos'!B52,'[1]Base de Datos'!C52,"")</f>
        <v>239101</v>
      </c>
      <c r="J54" s="17" t="s">
        <v>109</v>
      </c>
      <c r="K54" s="18">
        <v>23.6</v>
      </c>
      <c r="L54" s="19">
        <f t="shared" si="0"/>
        <v>283.20000000000005</v>
      </c>
      <c r="N54" s="20"/>
    </row>
    <row r="55" spans="2:19" ht="24.75" x14ac:dyDescent="0.25">
      <c r="B55" s="12" t="s">
        <v>110</v>
      </c>
      <c r="C55" s="13">
        <v>44468</v>
      </c>
      <c r="D55" s="13">
        <v>44477</v>
      </c>
      <c r="E55" s="14">
        <v>22</v>
      </c>
      <c r="F55" s="15"/>
      <c r="G55" s="15"/>
      <c r="H55" s="16">
        <f t="shared" si="1"/>
        <v>22</v>
      </c>
      <c r="I55" s="16">
        <f>IF(J55='[1]Base de Datos'!B53,'[1]Base de Datos'!C53,"")</f>
        <v>233201</v>
      </c>
      <c r="J55" s="17" t="s">
        <v>111</v>
      </c>
      <c r="K55" s="18">
        <v>188.8</v>
      </c>
      <c r="L55" s="19">
        <f t="shared" si="0"/>
        <v>4153.6000000000004</v>
      </c>
      <c r="N55" s="20"/>
    </row>
    <row r="56" spans="2:19" x14ac:dyDescent="0.25">
      <c r="B56" s="12" t="s">
        <v>112</v>
      </c>
      <c r="C56" s="13">
        <v>44897</v>
      </c>
      <c r="D56" s="13">
        <v>44900</v>
      </c>
      <c r="E56" s="14">
        <v>6</v>
      </c>
      <c r="F56" s="15"/>
      <c r="G56" s="15"/>
      <c r="H56" s="16">
        <f t="shared" si="1"/>
        <v>6</v>
      </c>
      <c r="I56" s="16">
        <f>IF(J56='[1]Base de Datos'!B54,'[1]Base de Datos'!C54,"")</f>
        <v>233201</v>
      </c>
      <c r="J56" s="17" t="s">
        <v>113</v>
      </c>
      <c r="K56" s="18">
        <v>513.29999999999995</v>
      </c>
      <c r="L56" s="19">
        <f t="shared" si="0"/>
        <v>3079.7999999999997</v>
      </c>
      <c r="N56" s="20"/>
    </row>
    <row r="57" spans="2:19" x14ac:dyDescent="0.25">
      <c r="B57" s="12" t="s">
        <v>114</v>
      </c>
      <c r="C57" s="13">
        <v>44469</v>
      </c>
      <c r="D57" s="13">
        <v>44477</v>
      </c>
      <c r="E57" s="14">
        <v>7</v>
      </c>
      <c r="F57" s="15"/>
      <c r="G57" s="15"/>
      <c r="H57" s="16">
        <f t="shared" si="1"/>
        <v>7</v>
      </c>
      <c r="I57" s="16">
        <f>IF(J57='[1]Base de Datos'!B55,'[1]Base de Datos'!C55,"")</f>
        <v>233201</v>
      </c>
      <c r="J57" s="17" t="s">
        <v>115</v>
      </c>
      <c r="K57" s="18">
        <v>362.49</v>
      </c>
      <c r="L57" s="19">
        <f t="shared" si="0"/>
        <v>2537.4300000000003</v>
      </c>
      <c r="N57" s="20"/>
    </row>
    <row r="58" spans="2:19" x14ac:dyDescent="0.25">
      <c r="B58" s="12" t="s">
        <v>116</v>
      </c>
      <c r="C58" s="13">
        <v>44897</v>
      </c>
      <c r="D58" s="13">
        <v>44900</v>
      </c>
      <c r="E58" s="14">
        <v>10</v>
      </c>
      <c r="F58" s="15"/>
      <c r="G58" s="15"/>
      <c r="H58" s="16">
        <f t="shared" si="1"/>
        <v>10</v>
      </c>
      <c r="I58" s="16">
        <f>IF(J58='[1]Base de Datos'!B56,'[1]Base de Datos'!C56,"")</f>
        <v>233201</v>
      </c>
      <c r="J58" s="17" t="s">
        <v>117</v>
      </c>
      <c r="K58" s="18">
        <v>814.2</v>
      </c>
      <c r="L58" s="19">
        <f t="shared" si="0"/>
        <v>8142</v>
      </c>
      <c r="N58" s="20"/>
    </row>
    <row r="59" spans="2:19" ht="24.75" x14ac:dyDescent="0.25">
      <c r="B59" s="12" t="s">
        <v>118</v>
      </c>
      <c r="C59" s="13">
        <v>44637</v>
      </c>
      <c r="D59" s="13">
        <v>44651</v>
      </c>
      <c r="E59" s="14">
        <v>0</v>
      </c>
      <c r="F59" s="15"/>
      <c r="G59" s="15"/>
      <c r="H59" s="16">
        <f t="shared" si="1"/>
        <v>0</v>
      </c>
      <c r="I59" s="16">
        <f>IF(J59='[1]Base de Datos'!B57,'[1]Base de Datos'!C57,"")</f>
        <v>239201</v>
      </c>
      <c r="J59" s="17" t="s">
        <v>119</v>
      </c>
      <c r="K59" s="18">
        <v>221.41</v>
      </c>
      <c r="L59" s="19">
        <f t="shared" si="0"/>
        <v>0</v>
      </c>
      <c r="N59" s="20"/>
    </row>
    <row r="60" spans="2:19" ht="24.75" x14ac:dyDescent="0.25">
      <c r="B60" s="12" t="s">
        <v>120</v>
      </c>
      <c r="C60" s="13">
        <v>44637</v>
      </c>
      <c r="D60" s="13">
        <v>44651</v>
      </c>
      <c r="E60" s="14">
        <v>0</v>
      </c>
      <c r="F60" s="15"/>
      <c r="G60" s="15"/>
      <c r="H60" s="16">
        <f t="shared" si="1"/>
        <v>0</v>
      </c>
      <c r="I60" s="16">
        <f>IF(J60='[1]Base de Datos'!B58,'[1]Base de Datos'!C58,"")</f>
        <v>239201</v>
      </c>
      <c r="J60" s="17" t="s">
        <v>121</v>
      </c>
      <c r="K60" s="18">
        <v>221.41</v>
      </c>
      <c r="L60" s="19">
        <f t="shared" si="0"/>
        <v>0</v>
      </c>
      <c r="N60" s="20"/>
    </row>
    <row r="61" spans="2:19" ht="24.75" x14ac:dyDescent="0.25">
      <c r="B61" s="12" t="s">
        <v>122</v>
      </c>
      <c r="C61" s="13">
        <v>44637</v>
      </c>
      <c r="D61" s="13">
        <v>44651</v>
      </c>
      <c r="E61" s="14">
        <v>0</v>
      </c>
      <c r="F61" s="15"/>
      <c r="G61" s="15"/>
      <c r="H61" s="16">
        <f t="shared" si="1"/>
        <v>0</v>
      </c>
      <c r="I61" s="16">
        <f>IF(J61='[1]Base de Datos'!B59,'[1]Base de Datos'!C59,"")</f>
        <v>239201</v>
      </c>
      <c r="J61" s="17" t="s">
        <v>123</v>
      </c>
      <c r="K61" s="18">
        <v>529.6</v>
      </c>
      <c r="L61" s="19">
        <f t="shared" si="0"/>
        <v>0</v>
      </c>
      <c r="N61" s="20"/>
    </row>
    <row r="62" spans="2:19" ht="24.75" x14ac:dyDescent="0.25">
      <c r="B62" s="12" t="s">
        <v>124</v>
      </c>
      <c r="C62" s="13">
        <v>44888</v>
      </c>
      <c r="D62" s="13">
        <v>44889</v>
      </c>
      <c r="E62" s="14">
        <v>10</v>
      </c>
      <c r="F62" s="15"/>
      <c r="G62" s="15"/>
      <c r="H62" s="16">
        <f t="shared" si="1"/>
        <v>10</v>
      </c>
      <c r="I62" s="16">
        <f>IF(J62='[1]Base de Datos'!B60,'[1]Base de Datos'!C60,"")</f>
        <v>239101</v>
      </c>
      <c r="J62" s="17" t="s">
        <v>125</v>
      </c>
      <c r="K62" s="18">
        <v>108.85</v>
      </c>
      <c r="L62" s="19">
        <f t="shared" si="0"/>
        <v>1088.5</v>
      </c>
      <c r="N62" s="20"/>
    </row>
    <row r="63" spans="2:19" ht="24.75" x14ac:dyDescent="0.25">
      <c r="B63" s="12" t="s">
        <v>126</v>
      </c>
      <c r="C63" s="13">
        <v>44888</v>
      </c>
      <c r="D63" s="13">
        <v>44889</v>
      </c>
      <c r="E63" s="14">
        <v>20</v>
      </c>
      <c r="F63" s="15"/>
      <c r="G63" s="15"/>
      <c r="H63" s="16">
        <f t="shared" si="1"/>
        <v>20</v>
      </c>
      <c r="I63" s="16">
        <f>IF(J63='[1]Base de Datos'!B61,'[1]Base de Datos'!C61,"")</f>
        <v>239101</v>
      </c>
      <c r="J63" s="17" t="s">
        <v>127</v>
      </c>
      <c r="K63" s="18">
        <v>500.73</v>
      </c>
      <c r="L63" s="19">
        <f t="shared" si="0"/>
        <v>10014.6</v>
      </c>
      <c r="N63" s="20"/>
    </row>
    <row r="64" spans="2:19" ht="24.75" x14ac:dyDescent="0.25">
      <c r="B64" s="12" t="s">
        <v>128</v>
      </c>
      <c r="C64" s="13">
        <v>44897</v>
      </c>
      <c r="D64" s="13">
        <v>44900</v>
      </c>
      <c r="E64" s="14">
        <v>0</v>
      </c>
      <c r="F64" s="15"/>
      <c r="G64" s="15"/>
      <c r="H64" s="16">
        <f t="shared" si="1"/>
        <v>0</v>
      </c>
      <c r="I64" s="16">
        <f>IF(J64='[1]Base de Datos'!B62,'[1]Base de Datos'!C62,"")</f>
        <v>239101</v>
      </c>
      <c r="J64" s="17" t="s">
        <v>129</v>
      </c>
      <c r="K64" s="18">
        <v>796.5</v>
      </c>
      <c r="L64" s="19">
        <f t="shared" si="0"/>
        <v>0</v>
      </c>
      <c r="N64" s="20"/>
    </row>
    <row r="65" spans="2:14" x14ac:dyDescent="0.25">
      <c r="B65" s="12" t="s">
        <v>130</v>
      </c>
      <c r="C65" s="13">
        <v>44468</v>
      </c>
      <c r="D65" s="13">
        <v>44477</v>
      </c>
      <c r="E65" s="14">
        <v>11</v>
      </c>
      <c r="F65" s="15"/>
      <c r="G65" s="15"/>
      <c r="H65" s="16">
        <f t="shared" si="1"/>
        <v>11</v>
      </c>
      <c r="I65" s="16">
        <f>IF(J65='[1]Base de Datos'!B63,'[1]Base de Datos'!C63,"")</f>
        <v>239101</v>
      </c>
      <c r="J65" s="17" t="s">
        <v>131</v>
      </c>
      <c r="K65" s="18">
        <v>920</v>
      </c>
      <c r="L65" s="19">
        <f t="shared" si="0"/>
        <v>10120</v>
      </c>
      <c r="N65" s="20"/>
    </row>
    <row r="66" spans="2:14" x14ac:dyDescent="0.25">
      <c r="B66" s="12" t="s">
        <v>132</v>
      </c>
      <c r="C66" s="13">
        <v>43591</v>
      </c>
      <c r="D66" s="13">
        <v>43591</v>
      </c>
      <c r="E66" s="14">
        <v>0</v>
      </c>
      <c r="F66" s="15"/>
      <c r="G66" s="15"/>
      <c r="H66" s="16">
        <f t="shared" si="1"/>
        <v>0</v>
      </c>
      <c r="I66" s="16">
        <f>IF(J66='[1]Base de Datos'!B64,'[1]Base de Datos'!C64,"")</f>
        <v>239101</v>
      </c>
      <c r="J66" s="17" t="s">
        <v>133</v>
      </c>
      <c r="K66" s="18">
        <v>90</v>
      </c>
      <c r="L66" s="24">
        <f t="shared" si="0"/>
        <v>0</v>
      </c>
      <c r="N66" s="20"/>
    </row>
    <row r="67" spans="2:14" x14ac:dyDescent="0.25">
      <c r="B67" s="12" t="s">
        <v>134</v>
      </c>
      <c r="C67" s="13">
        <v>44888</v>
      </c>
      <c r="D67" s="13">
        <v>44889</v>
      </c>
      <c r="E67" s="14">
        <v>2</v>
      </c>
      <c r="F67" s="15"/>
      <c r="G67" s="15"/>
      <c r="H67" s="16">
        <f t="shared" si="1"/>
        <v>2</v>
      </c>
      <c r="I67" s="16">
        <f>IF(J67='[1]Base de Datos'!B65,'[1]Base de Datos'!C65,"")</f>
        <v>239101</v>
      </c>
      <c r="J67" s="17" t="s">
        <v>135</v>
      </c>
      <c r="K67" s="18">
        <v>59</v>
      </c>
      <c r="L67" s="19">
        <f t="shared" si="0"/>
        <v>118</v>
      </c>
      <c r="N67" s="20"/>
    </row>
    <row r="68" spans="2:14" x14ac:dyDescent="0.25">
      <c r="B68" s="12" t="s">
        <v>136</v>
      </c>
      <c r="C68" s="13">
        <v>44888</v>
      </c>
      <c r="D68" s="13">
        <v>44889</v>
      </c>
      <c r="E68" s="14">
        <v>1</v>
      </c>
      <c r="F68" s="15"/>
      <c r="G68" s="15"/>
      <c r="H68" s="16">
        <f t="shared" si="1"/>
        <v>1</v>
      </c>
      <c r="I68" s="16">
        <f>IF(J68='[1]Base de Datos'!B66,'[1]Base de Datos'!C66,"")</f>
        <v>239201</v>
      </c>
      <c r="J68" s="17" t="s">
        <v>137</v>
      </c>
      <c r="K68" s="18">
        <v>118</v>
      </c>
      <c r="L68" s="19">
        <f t="shared" si="0"/>
        <v>118</v>
      </c>
      <c r="N68" s="20"/>
    </row>
    <row r="69" spans="2:14" ht="24.75" x14ac:dyDescent="0.25">
      <c r="B69" s="12" t="s">
        <v>138</v>
      </c>
      <c r="C69" s="13">
        <v>44897</v>
      </c>
      <c r="D69" s="13">
        <v>44900</v>
      </c>
      <c r="E69" s="14">
        <v>3</v>
      </c>
      <c r="F69" s="15"/>
      <c r="G69" s="15"/>
      <c r="H69" s="16">
        <f t="shared" si="1"/>
        <v>3</v>
      </c>
      <c r="I69" s="16">
        <f>IF(J69='[1]Base de Datos'!B67,'[1]Base de Datos'!C67,"")</f>
        <v>239201</v>
      </c>
      <c r="J69" s="17" t="s">
        <v>139</v>
      </c>
      <c r="K69" s="18">
        <v>383.5</v>
      </c>
      <c r="L69" s="19">
        <f t="shared" si="0"/>
        <v>1150.5</v>
      </c>
      <c r="N69" s="20"/>
    </row>
    <row r="70" spans="2:14" ht="24.75" x14ac:dyDescent="0.25">
      <c r="B70" s="12" t="s">
        <v>140</v>
      </c>
      <c r="C70" s="13">
        <v>44897</v>
      </c>
      <c r="D70" s="13">
        <v>44900</v>
      </c>
      <c r="E70" s="14">
        <v>0</v>
      </c>
      <c r="F70" s="15"/>
      <c r="G70" s="15"/>
      <c r="H70" s="16">
        <f t="shared" si="1"/>
        <v>0</v>
      </c>
      <c r="I70" s="16">
        <f>IF(J70='[1]Base de Datos'!B68,'[1]Base de Datos'!C68,"")</f>
        <v>239301</v>
      </c>
      <c r="J70" s="17" t="s">
        <v>141</v>
      </c>
      <c r="K70" s="18">
        <v>342.2</v>
      </c>
      <c r="L70" s="19">
        <f t="shared" si="0"/>
        <v>0</v>
      </c>
      <c r="N70" s="20"/>
    </row>
    <row r="71" spans="2:14" ht="24.75" x14ac:dyDescent="0.25">
      <c r="B71" s="12" t="s">
        <v>142</v>
      </c>
      <c r="C71" s="13">
        <v>44109</v>
      </c>
      <c r="D71" s="13">
        <v>44111</v>
      </c>
      <c r="E71" s="14">
        <v>4</v>
      </c>
      <c r="F71" s="15"/>
      <c r="G71" s="15"/>
      <c r="H71" s="16">
        <f t="shared" si="1"/>
        <v>4</v>
      </c>
      <c r="I71" s="16">
        <f>IF(J71='[1]Base de Datos'!B69,'[1]Base de Datos'!C69,"")</f>
        <v>239201</v>
      </c>
      <c r="J71" s="17" t="s">
        <v>143</v>
      </c>
      <c r="K71" s="18">
        <v>152</v>
      </c>
      <c r="L71" s="19">
        <f t="shared" ref="L71:L122" si="3">E71*K71</f>
        <v>608</v>
      </c>
      <c r="N71" s="20"/>
    </row>
    <row r="72" spans="2:14" ht="24.75" x14ac:dyDescent="0.25">
      <c r="B72" s="12" t="s">
        <v>144</v>
      </c>
      <c r="C72" s="13">
        <v>44910</v>
      </c>
      <c r="D72" s="13">
        <v>44915</v>
      </c>
      <c r="E72" s="14">
        <v>10</v>
      </c>
      <c r="F72" s="15"/>
      <c r="G72" s="15"/>
      <c r="H72" s="16">
        <f t="shared" ref="H72:H129" si="4">E72-F72+G72</f>
        <v>10</v>
      </c>
      <c r="I72" s="16">
        <f>IF(J72='[1]Base de Datos'!B70,'[1]Base de Datos'!C70,"")</f>
        <v>239101</v>
      </c>
      <c r="J72" s="17" t="s">
        <v>145</v>
      </c>
      <c r="K72" s="18">
        <v>88.5</v>
      </c>
      <c r="L72" s="19">
        <f t="shared" si="3"/>
        <v>885</v>
      </c>
      <c r="N72" s="20"/>
    </row>
    <row r="73" spans="2:14" x14ac:dyDescent="0.25">
      <c r="B73" s="12" t="s">
        <v>146</v>
      </c>
      <c r="C73" s="13">
        <v>44910</v>
      </c>
      <c r="D73" s="13">
        <v>44915</v>
      </c>
      <c r="E73" s="14">
        <v>10</v>
      </c>
      <c r="F73" s="15"/>
      <c r="G73" s="15"/>
      <c r="H73" s="16">
        <f t="shared" si="4"/>
        <v>10</v>
      </c>
      <c r="I73" s="16">
        <f>IF(J73='[1]Base de Datos'!B71,'[1]Base de Datos'!C71,"")</f>
        <v>239201</v>
      </c>
      <c r="J73" s="17" t="s">
        <v>147</v>
      </c>
      <c r="K73" s="18">
        <v>19.2</v>
      </c>
      <c r="L73" s="25">
        <f t="shared" si="3"/>
        <v>192</v>
      </c>
      <c r="N73" s="20"/>
    </row>
    <row r="74" spans="2:14" x14ac:dyDescent="0.25">
      <c r="B74" s="12" t="s">
        <v>148</v>
      </c>
      <c r="C74" s="13">
        <v>44468</v>
      </c>
      <c r="D74" s="13">
        <v>44477</v>
      </c>
      <c r="E74" s="14">
        <v>1</v>
      </c>
      <c r="F74" s="15"/>
      <c r="G74" s="15"/>
      <c r="H74" s="16">
        <f t="shared" si="4"/>
        <v>1</v>
      </c>
      <c r="I74" s="16">
        <f>IF(J74='[1]Base de Datos'!B72,'[1]Base de Datos'!C72,"")</f>
        <v>239201</v>
      </c>
      <c r="J74" s="17" t="s">
        <v>149</v>
      </c>
      <c r="K74" s="18">
        <v>506.22</v>
      </c>
      <c r="L74" s="19">
        <f t="shared" si="3"/>
        <v>506.22</v>
      </c>
      <c r="N74" s="20"/>
    </row>
    <row r="75" spans="2:14" x14ac:dyDescent="0.25">
      <c r="B75" s="12" t="s">
        <v>150</v>
      </c>
      <c r="C75" s="13">
        <v>44469</v>
      </c>
      <c r="D75" s="13">
        <v>44477</v>
      </c>
      <c r="E75" s="14">
        <v>4</v>
      </c>
      <c r="F75" s="15"/>
      <c r="G75" s="15"/>
      <c r="H75" s="16">
        <f t="shared" si="4"/>
        <v>4</v>
      </c>
      <c r="I75" s="16">
        <f>IF(J75='[1]Base de Datos'!B73,'[1]Base de Datos'!C73,"")</f>
        <v>239201</v>
      </c>
      <c r="J75" s="17" t="s">
        <v>151</v>
      </c>
      <c r="K75" s="18">
        <v>87.8</v>
      </c>
      <c r="L75" s="19">
        <f t="shared" si="3"/>
        <v>351.2</v>
      </c>
      <c r="N75" s="20"/>
    </row>
    <row r="76" spans="2:14" ht="24.75" x14ac:dyDescent="0.25">
      <c r="B76" s="12" t="s">
        <v>152</v>
      </c>
      <c r="C76" s="13">
        <v>44109</v>
      </c>
      <c r="D76" s="13">
        <v>44111</v>
      </c>
      <c r="E76" s="14">
        <v>0</v>
      </c>
      <c r="F76" s="15"/>
      <c r="G76" s="15"/>
      <c r="H76" s="16">
        <f t="shared" si="4"/>
        <v>0</v>
      </c>
      <c r="I76" s="16">
        <f>IF(J76='[1]Base de Datos'!B74,'[1]Base de Datos'!C74,"")</f>
        <v>239201</v>
      </c>
      <c r="J76" s="17" t="s">
        <v>153</v>
      </c>
      <c r="K76" s="18">
        <v>1.58</v>
      </c>
      <c r="L76" s="19">
        <f t="shared" si="3"/>
        <v>0</v>
      </c>
      <c r="N76" s="20"/>
    </row>
    <row r="77" spans="2:14" x14ac:dyDescent="0.25">
      <c r="B77" s="12" t="s">
        <v>154</v>
      </c>
      <c r="C77" s="13">
        <v>44470</v>
      </c>
      <c r="D77" s="13">
        <v>44470</v>
      </c>
      <c r="E77" s="14">
        <v>72</v>
      </c>
      <c r="F77" s="15"/>
      <c r="G77" s="15"/>
      <c r="H77" s="16">
        <f t="shared" si="4"/>
        <v>72</v>
      </c>
      <c r="I77" s="16">
        <f>IF(J77='[1]Base de Datos'!B75,'[1]Base de Datos'!C75,"")</f>
        <v>239201</v>
      </c>
      <c r="J77" s="17" t="s">
        <v>155</v>
      </c>
      <c r="K77" s="18">
        <v>46.2</v>
      </c>
      <c r="L77" s="19">
        <f t="shared" si="3"/>
        <v>3326.4</v>
      </c>
      <c r="N77" s="20"/>
    </row>
    <row r="78" spans="2:14" x14ac:dyDescent="0.25">
      <c r="B78" s="12" t="s">
        <v>156</v>
      </c>
      <c r="C78" s="13">
        <v>44470</v>
      </c>
      <c r="D78" s="13">
        <v>44470</v>
      </c>
      <c r="E78" s="14">
        <v>48</v>
      </c>
      <c r="F78" s="15"/>
      <c r="G78" s="15"/>
      <c r="H78" s="16">
        <f t="shared" si="4"/>
        <v>48</v>
      </c>
      <c r="I78" s="16">
        <f>IF(J78='[1]Base de Datos'!B76,'[1]Base de Datos'!C76,"")</f>
        <v>239201</v>
      </c>
      <c r="J78" s="17" t="s">
        <v>157</v>
      </c>
      <c r="K78" s="18">
        <v>46.2</v>
      </c>
      <c r="L78" s="19">
        <f t="shared" si="3"/>
        <v>2217.6000000000004</v>
      </c>
      <c r="N78" s="20"/>
    </row>
    <row r="79" spans="2:14" ht="24.75" x14ac:dyDescent="0.25">
      <c r="B79" s="12" t="s">
        <v>158</v>
      </c>
      <c r="C79" s="13">
        <v>44910</v>
      </c>
      <c r="D79" s="13">
        <v>44914</v>
      </c>
      <c r="E79" s="14">
        <v>24</v>
      </c>
      <c r="F79" s="15"/>
      <c r="G79" s="15"/>
      <c r="H79" s="16">
        <f t="shared" si="4"/>
        <v>24</v>
      </c>
      <c r="I79" s="16">
        <f>IF(J79='[1]Base de Datos'!B77,'[1]Base de Datos'!C77,"")</f>
        <v>239301</v>
      </c>
      <c r="J79" s="17" t="s">
        <v>159</v>
      </c>
      <c r="K79" s="18">
        <v>124</v>
      </c>
      <c r="L79" s="19">
        <f t="shared" si="3"/>
        <v>2976</v>
      </c>
      <c r="N79" s="20"/>
    </row>
    <row r="80" spans="2:14" ht="24.75" x14ac:dyDescent="0.25">
      <c r="B80" s="12" t="s">
        <v>160</v>
      </c>
      <c r="C80" s="13">
        <v>44109</v>
      </c>
      <c r="D80" s="13">
        <v>44111</v>
      </c>
      <c r="E80" s="14">
        <v>228</v>
      </c>
      <c r="F80" s="15"/>
      <c r="G80" s="15"/>
      <c r="H80" s="16">
        <f t="shared" si="4"/>
        <v>228</v>
      </c>
      <c r="I80" s="16">
        <f>IF(J80='[1]Base de Datos'!B78,'[1]Base de Datos'!C78,"")</f>
        <v>239301</v>
      </c>
      <c r="J80" s="17" t="s">
        <v>161</v>
      </c>
      <c r="K80" s="18">
        <v>6.25</v>
      </c>
      <c r="L80" s="19">
        <f t="shared" si="3"/>
        <v>1425</v>
      </c>
      <c r="N80" s="20"/>
    </row>
    <row r="81" spans="2:14" ht="24.75" x14ac:dyDescent="0.25">
      <c r="B81" s="12" t="s">
        <v>162</v>
      </c>
      <c r="C81" s="13">
        <v>44109</v>
      </c>
      <c r="D81" s="13">
        <v>44111</v>
      </c>
      <c r="E81" s="14">
        <v>120</v>
      </c>
      <c r="F81" s="15"/>
      <c r="G81" s="15"/>
      <c r="H81" s="16">
        <f t="shared" si="4"/>
        <v>120</v>
      </c>
      <c r="I81" s="16">
        <f>IF(J81='[1]Base de Datos'!B79,'[1]Base de Datos'!C79,"")</f>
        <v>239201</v>
      </c>
      <c r="J81" s="17" t="s">
        <v>163</v>
      </c>
      <c r="K81" s="18">
        <v>12.42</v>
      </c>
      <c r="L81" s="19">
        <f t="shared" si="3"/>
        <v>1490.4</v>
      </c>
      <c r="N81" s="20"/>
    </row>
    <row r="82" spans="2:14" ht="24.75" x14ac:dyDescent="0.25">
      <c r="B82" s="12" t="s">
        <v>164</v>
      </c>
      <c r="C82" s="13">
        <v>44459</v>
      </c>
      <c r="D82" s="13">
        <v>44460</v>
      </c>
      <c r="E82" s="14">
        <v>152</v>
      </c>
      <c r="F82" s="15"/>
      <c r="G82" s="15"/>
      <c r="H82" s="16">
        <f t="shared" si="4"/>
        <v>152</v>
      </c>
      <c r="I82" s="16">
        <f>IF(J82='[1]Base de Datos'!B80,'[1]Base de Datos'!C80,"")</f>
        <v>231101</v>
      </c>
      <c r="J82" s="17" t="s">
        <v>165</v>
      </c>
      <c r="K82" s="18">
        <v>23.6</v>
      </c>
      <c r="L82" s="19">
        <f t="shared" si="3"/>
        <v>3587.2000000000003</v>
      </c>
      <c r="N82" s="20"/>
    </row>
    <row r="83" spans="2:14" x14ac:dyDescent="0.25">
      <c r="B83" s="12" t="s">
        <v>166</v>
      </c>
      <c r="C83" s="13">
        <v>44459</v>
      </c>
      <c r="D83" s="13">
        <v>44460</v>
      </c>
      <c r="E83" s="14">
        <v>0</v>
      </c>
      <c r="F83" s="15"/>
      <c r="G83" s="15"/>
      <c r="H83" s="16">
        <f t="shared" si="4"/>
        <v>0</v>
      </c>
      <c r="I83" s="16">
        <f>IF(J83='[1]Base de Datos'!B81,'[1]Base de Datos'!C81,"")</f>
        <v>239201</v>
      </c>
      <c r="J83" s="17" t="s">
        <v>167</v>
      </c>
      <c r="K83" s="18">
        <v>4.13</v>
      </c>
      <c r="L83" s="19">
        <f t="shared" si="3"/>
        <v>0</v>
      </c>
      <c r="N83" s="20"/>
    </row>
    <row r="84" spans="2:14" x14ac:dyDescent="0.25">
      <c r="B84" s="12" t="s">
        <v>168</v>
      </c>
      <c r="C84" s="13">
        <v>44888</v>
      </c>
      <c r="D84" s="13">
        <v>44889</v>
      </c>
      <c r="E84" s="14">
        <v>20</v>
      </c>
      <c r="F84" s="15"/>
      <c r="G84" s="15"/>
      <c r="H84" s="16">
        <f t="shared" si="4"/>
        <v>20</v>
      </c>
      <c r="I84" s="16">
        <f>IF(J84='[1]Base de Datos'!B82,'[1]Base de Datos'!C82,"")</f>
        <v>231101</v>
      </c>
      <c r="J84" s="17" t="s">
        <v>169</v>
      </c>
      <c r="K84" s="26">
        <f>126.69+20.27</f>
        <v>146.96</v>
      </c>
      <c r="L84" s="19">
        <f t="shared" si="3"/>
        <v>2939.2000000000003</v>
      </c>
      <c r="N84" s="20"/>
    </row>
    <row r="85" spans="2:14" x14ac:dyDescent="0.25">
      <c r="B85" s="12" t="s">
        <v>170</v>
      </c>
      <c r="C85" s="13">
        <v>44109</v>
      </c>
      <c r="D85" s="13">
        <v>44111</v>
      </c>
      <c r="E85" s="14">
        <v>0</v>
      </c>
      <c r="F85" s="15"/>
      <c r="G85" s="15"/>
      <c r="H85" s="16">
        <f t="shared" si="4"/>
        <v>0</v>
      </c>
      <c r="I85" s="16">
        <f>IF(J85='[1]Base de Datos'!B83,'[1]Base de Datos'!C83,"")</f>
        <v>239201</v>
      </c>
      <c r="J85" s="17" t="s">
        <v>171</v>
      </c>
      <c r="K85" s="18"/>
      <c r="L85" s="19">
        <f t="shared" si="3"/>
        <v>0</v>
      </c>
      <c r="N85" s="20"/>
    </row>
    <row r="86" spans="2:14" ht="24.75" x14ac:dyDescent="0.25">
      <c r="B86" s="12" t="s">
        <v>172</v>
      </c>
      <c r="C86" s="13">
        <v>44419</v>
      </c>
      <c r="D86" s="13">
        <v>44526</v>
      </c>
      <c r="E86" s="14">
        <v>32</v>
      </c>
      <c r="F86" s="15"/>
      <c r="G86" s="15"/>
      <c r="H86" s="16">
        <f t="shared" si="4"/>
        <v>32</v>
      </c>
      <c r="I86" s="16">
        <f>IF(J86='[1]Base de Datos'!B84,'[1]Base de Datos'!C84,"")</f>
        <v>239201</v>
      </c>
      <c r="J86" s="17" t="s">
        <v>173</v>
      </c>
      <c r="K86" s="18">
        <v>203.55</v>
      </c>
      <c r="L86" s="19">
        <f t="shared" si="3"/>
        <v>6513.6</v>
      </c>
      <c r="N86" s="20"/>
    </row>
    <row r="87" spans="2:14" x14ac:dyDescent="0.25">
      <c r="B87" s="12" t="s">
        <v>174</v>
      </c>
      <c r="C87" s="13">
        <v>44109</v>
      </c>
      <c r="D87" s="13">
        <v>44111</v>
      </c>
      <c r="E87" s="14">
        <v>8</v>
      </c>
      <c r="F87" s="15"/>
      <c r="G87" s="15"/>
      <c r="H87" s="16">
        <f t="shared" si="4"/>
        <v>8</v>
      </c>
      <c r="I87" s="16">
        <f>IF(J87='[1]Base de Datos'!B85,'[1]Base de Datos'!C85,"")</f>
        <v>239601</v>
      </c>
      <c r="J87" s="17" t="s">
        <v>175</v>
      </c>
      <c r="K87" s="18">
        <v>43.66</v>
      </c>
      <c r="L87" s="19">
        <f t="shared" si="3"/>
        <v>349.28</v>
      </c>
      <c r="N87" s="20"/>
    </row>
    <row r="88" spans="2:14" x14ac:dyDescent="0.25">
      <c r="B88" s="12" t="s">
        <v>176</v>
      </c>
      <c r="C88" s="13">
        <v>44109</v>
      </c>
      <c r="D88" s="13">
        <v>44111</v>
      </c>
      <c r="E88" s="14">
        <v>6</v>
      </c>
      <c r="F88" s="15"/>
      <c r="G88" s="15"/>
      <c r="H88" s="16">
        <f t="shared" si="4"/>
        <v>6</v>
      </c>
      <c r="I88" s="16">
        <f>IF(J88='[1]Base de Datos'!B86,'[1]Base de Datos'!C86,"")</f>
        <v>239601</v>
      </c>
      <c r="J88" s="17" t="s">
        <v>177</v>
      </c>
      <c r="K88" s="18">
        <v>55.46</v>
      </c>
      <c r="L88" s="19">
        <f t="shared" si="3"/>
        <v>332.76</v>
      </c>
      <c r="N88" s="20"/>
    </row>
    <row r="89" spans="2:14" x14ac:dyDescent="0.25">
      <c r="B89" s="12" t="s">
        <v>178</v>
      </c>
      <c r="C89" s="13">
        <v>44193</v>
      </c>
      <c r="D89" s="13">
        <v>44195</v>
      </c>
      <c r="E89" s="14">
        <v>15</v>
      </c>
      <c r="F89" s="15"/>
      <c r="G89" s="15"/>
      <c r="H89" s="16">
        <f t="shared" si="4"/>
        <v>15</v>
      </c>
      <c r="I89" s="16">
        <f>IF(J89='[1]Base de Datos'!B87,'[1]Base de Datos'!C87,"")</f>
        <v>239201</v>
      </c>
      <c r="J89" s="17" t="s">
        <v>179</v>
      </c>
      <c r="K89" s="18">
        <v>35</v>
      </c>
      <c r="L89" s="19">
        <f t="shared" si="3"/>
        <v>525</v>
      </c>
      <c r="N89" s="20"/>
    </row>
    <row r="90" spans="2:14" x14ac:dyDescent="0.25">
      <c r="B90" s="12" t="s">
        <v>180</v>
      </c>
      <c r="C90" s="13">
        <v>44193</v>
      </c>
      <c r="D90" s="13">
        <v>44111</v>
      </c>
      <c r="E90" s="14">
        <v>17</v>
      </c>
      <c r="F90" s="15"/>
      <c r="G90" s="15"/>
      <c r="H90" s="16">
        <f t="shared" si="4"/>
        <v>17</v>
      </c>
      <c r="I90" s="16">
        <f>IF(J90='[1]Base de Datos'!B88,'[1]Base de Datos'!C88,"")</f>
        <v>239201</v>
      </c>
      <c r="J90" s="17" t="s">
        <v>181</v>
      </c>
      <c r="K90" s="18">
        <v>28.32</v>
      </c>
      <c r="L90" s="19">
        <f t="shared" si="3"/>
        <v>481.44</v>
      </c>
      <c r="N90" s="20"/>
    </row>
    <row r="91" spans="2:14" ht="24.75" x14ac:dyDescent="0.25">
      <c r="B91" s="12" t="s">
        <v>182</v>
      </c>
      <c r="C91" s="13">
        <v>44638</v>
      </c>
      <c r="D91" s="13">
        <v>44651</v>
      </c>
      <c r="E91" s="14">
        <v>15</v>
      </c>
      <c r="F91" s="15"/>
      <c r="G91" s="15"/>
      <c r="H91" s="16">
        <f t="shared" si="4"/>
        <v>15</v>
      </c>
      <c r="I91" s="16">
        <f>IF(J91='[1]Base de Datos'!B89,'[1]Base de Datos'!C89,"")</f>
        <v>239201</v>
      </c>
      <c r="J91" s="17" t="s">
        <v>183</v>
      </c>
      <c r="K91" s="18">
        <v>27.66</v>
      </c>
      <c r="L91" s="19">
        <f t="shared" si="3"/>
        <v>414.9</v>
      </c>
      <c r="N91" s="20"/>
    </row>
    <row r="92" spans="2:14" x14ac:dyDescent="0.25">
      <c r="B92" s="12" t="s">
        <v>184</v>
      </c>
      <c r="C92" s="13">
        <v>44638</v>
      </c>
      <c r="D92" s="13">
        <v>44651</v>
      </c>
      <c r="E92" s="14">
        <v>30</v>
      </c>
      <c r="F92" s="15"/>
      <c r="G92" s="15"/>
      <c r="H92" s="16">
        <f t="shared" si="4"/>
        <v>30</v>
      </c>
      <c r="I92" s="16">
        <f>IF(J92='[1]Base de Datos'!B90,'[1]Base de Datos'!C90,"")</f>
        <v>239201</v>
      </c>
      <c r="J92" s="17" t="s">
        <v>185</v>
      </c>
      <c r="K92" s="18">
        <v>20.059999999999999</v>
      </c>
      <c r="L92" s="19">
        <f t="shared" si="3"/>
        <v>601.79999999999995</v>
      </c>
      <c r="N92" s="20"/>
    </row>
    <row r="93" spans="2:14" x14ac:dyDescent="0.25">
      <c r="B93" s="12" t="s">
        <v>186</v>
      </c>
      <c r="C93" s="13">
        <v>44193</v>
      </c>
      <c r="D93" s="13">
        <v>44111</v>
      </c>
      <c r="E93" s="14">
        <v>14</v>
      </c>
      <c r="F93" s="15"/>
      <c r="G93" s="15"/>
      <c r="H93" s="16">
        <f t="shared" si="4"/>
        <v>14</v>
      </c>
      <c r="I93" s="16">
        <f>IF(J93='[1]Base de Datos'!B91,'[1]Base de Datos'!C91,"")</f>
        <v>239201</v>
      </c>
      <c r="J93" s="17" t="s">
        <v>187</v>
      </c>
      <c r="K93" s="18">
        <v>17.7</v>
      </c>
      <c r="L93" s="19">
        <f t="shared" si="3"/>
        <v>247.79999999999998</v>
      </c>
      <c r="N93" s="20"/>
    </row>
    <row r="94" spans="2:14" ht="24.75" x14ac:dyDescent="0.25">
      <c r="B94" s="12" t="s">
        <v>188</v>
      </c>
      <c r="C94" s="13">
        <v>44638</v>
      </c>
      <c r="D94" s="13">
        <v>44651</v>
      </c>
      <c r="E94" s="14">
        <v>17</v>
      </c>
      <c r="F94" s="15"/>
      <c r="G94" s="15"/>
      <c r="H94" s="16">
        <f t="shared" si="4"/>
        <v>17</v>
      </c>
      <c r="I94" s="16">
        <f>IF(J94='[1]Base de Datos'!B92,'[1]Base de Datos'!C92,"")</f>
        <v>239201</v>
      </c>
      <c r="J94" s="17" t="s">
        <v>189</v>
      </c>
      <c r="K94" s="18">
        <v>27.9</v>
      </c>
      <c r="L94" s="19">
        <f t="shared" si="3"/>
        <v>474.29999999999995</v>
      </c>
      <c r="N94" s="20"/>
    </row>
    <row r="95" spans="2:14" x14ac:dyDescent="0.25">
      <c r="B95" s="12" t="s">
        <v>190</v>
      </c>
      <c r="C95" s="13">
        <v>44469</v>
      </c>
      <c r="D95" s="13">
        <v>44477</v>
      </c>
      <c r="E95" s="14">
        <v>1</v>
      </c>
      <c r="F95" s="15"/>
      <c r="G95" s="15"/>
      <c r="H95" s="16">
        <f t="shared" si="4"/>
        <v>1</v>
      </c>
      <c r="I95" s="16">
        <f>IF(J95='[1]Base de Datos'!B93,'[1]Base de Datos'!C93,"")</f>
        <v>239201</v>
      </c>
      <c r="J95" s="17" t="s">
        <v>191</v>
      </c>
      <c r="K95" s="18">
        <v>102.37</v>
      </c>
      <c r="L95" s="19">
        <f t="shared" si="3"/>
        <v>102.37</v>
      </c>
      <c r="N95" s="20"/>
    </row>
    <row r="96" spans="2:14" x14ac:dyDescent="0.25">
      <c r="B96" s="12" t="s">
        <v>192</v>
      </c>
      <c r="C96" s="13">
        <v>44193</v>
      </c>
      <c r="D96" s="13">
        <v>44111</v>
      </c>
      <c r="E96" s="14">
        <v>10</v>
      </c>
      <c r="F96" s="15"/>
      <c r="G96" s="15"/>
      <c r="H96" s="16">
        <f t="shared" si="4"/>
        <v>10</v>
      </c>
      <c r="I96" s="16">
        <f>IF(J96='[1]Base de Datos'!B94,'[1]Base de Datos'!C94,"")</f>
        <v>239201</v>
      </c>
      <c r="J96" s="17" t="s">
        <v>193</v>
      </c>
      <c r="K96" s="18">
        <v>6.5</v>
      </c>
      <c r="L96" s="19">
        <f t="shared" si="3"/>
        <v>65</v>
      </c>
      <c r="N96" s="20"/>
    </row>
    <row r="97" spans="2:20" x14ac:dyDescent="0.25">
      <c r="B97" s="12" t="s">
        <v>194</v>
      </c>
      <c r="C97" s="13">
        <v>44109</v>
      </c>
      <c r="D97" s="13">
        <v>44111</v>
      </c>
      <c r="E97" s="14">
        <v>18</v>
      </c>
      <c r="F97" s="15"/>
      <c r="G97" s="15"/>
      <c r="H97" s="16">
        <f t="shared" si="4"/>
        <v>18</v>
      </c>
      <c r="I97" s="16">
        <f>IF(J97='[1]Base de Datos'!B95,'[1]Base de Datos'!C95,"")</f>
        <v>239201</v>
      </c>
      <c r="J97" s="17" t="s">
        <v>195</v>
      </c>
      <c r="K97" s="18">
        <v>8.42</v>
      </c>
      <c r="L97" s="19">
        <f t="shared" si="3"/>
        <v>151.56</v>
      </c>
      <c r="N97" s="20"/>
    </row>
    <row r="98" spans="2:20" x14ac:dyDescent="0.25">
      <c r="B98" s="12" t="s">
        <v>196</v>
      </c>
      <c r="C98" s="13">
        <v>44109</v>
      </c>
      <c r="D98" s="13">
        <v>44111</v>
      </c>
      <c r="E98" s="14">
        <v>5</v>
      </c>
      <c r="F98" s="15"/>
      <c r="G98" s="15"/>
      <c r="H98" s="16">
        <f t="shared" si="4"/>
        <v>5</v>
      </c>
      <c r="I98" s="16">
        <f>IF(J98='[1]Base de Datos'!B96,'[1]Base de Datos'!C96,"")</f>
        <v>239201</v>
      </c>
      <c r="J98" s="17" t="s">
        <v>197</v>
      </c>
      <c r="K98" s="18">
        <v>16.23</v>
      </c>
      <c r="L98" s="19">
        <f t="shared" si="3"/>
        <v>81.150000000000006</v>
      </c>
      <c r="N98" s="20"/>
    </row>
    <row r="99" spans="2:20" x14ac:dyDescent="0.25">
      <c r="B99" s="12" t="s">
        <v>198</v>
      </c>
      <c r="C99" s="13">
        <v>44109</v>
      </c>
      <c r="D99" s="13">
        <v>44111</v>
      </c>
      <c r="E99" s="14">
        <v>8</v>
      </c>
      <c r="F99" s="15"/>
      <c r="G99" s="15"/>
      <c r="H99" s="16">
        <f t="shared" si="4"/>
        <v>8</v>
      </c>
      <c r="I99" s="16">
        <f>IF(J99='[1]Base de Datos'!B97,'[1]Base de Datos'!C97,"")</f>
        <v>239201</v>
      </c>
      <c r="J99" s="17" t="s">
        <v>199</v>
      </c>
      <c r="K99" s="18">
        <v>8.42</v>
      </c>
      <c r="L99" s="19">
        <f t="shared" si="3"/>
        <v>67.36</v>
      </c>
      <c r="N99" s="20"/>
    </row>
    <row r="100" spans="2:20" x14ac:dyDescent="0.25">
      <c r="B100" s="12" t="s">
        <v>200</v>
      </c>
      <c r="C100" s="13">
        <v>44109</v>
      </c>
      <c r="D100" s="13">
        <v>44111</v>
      </c>
      <c r="E100" s="14">
        <v>8</v>
      </c>
      <c r="F100" s="15"/>
      <c r="G100" s="15"/>
      <c r="H100" s="16">
        <f t="shared" si="4"/>
        <v>8</v>
      </c>
      <c r="I100" s="16">
        <f>IF(J100='[1]Base de Datos'!B98,'[1]Base de Datos'!C98,"")</f>
        <v>239201</v>
      </c>
      <c r="J100" s="17" t="s">
        <v>201</v>
      </c>
      <c r="K100" s="18">
        <v>8.42</v>
      </c>
      <c r="L100" s="19">
        <f t="shared" si="3"/>
        <v>67.36</v>
      </c>
      <c r="N100" s="20"/>
    </row>
    <row r="101" spans="2:20" x14ac:dyDescent="0.25">
      <c r="B101" s="12" t="s">
        <v>202</v>
      </c>
      <c r="C101" s="13">
        <v>44638</v>
      </c>
      <c r="D101" s="13">
        <v>44651</v>
      </c>
      <c r="E101" s="14">
        <v>9</v>
      </c>
      <c r="F101" s="15"/>
      <c r="G101" s="15"/>
      <c r="H101" s="16">
        <f t="shared" si="4"/>
        <v>9</v>
      </c>
      <c r="I101" s="16">
        <f>IF(J101='[1]Base de Datos'!B99,'[1]Base de Datos'!C99,"")</f>
        <v>239201</v>
      </c>
      <c r="J101" s="17" t="s">
        <v>203</v>
      </c>
      <c r="K101" s="18">
        <v>290.27999999999997</v>
      </c>
      <c r="L101" s="19">
        <f t="shared" si="3"/>
        <v>2612.5199999999995</v>
      </c>
      <c r="N101" s="20"/>
    </row>
    <row r="102" spans="2:20" ht="24.75" x14ac:dyDescent="0.25">
      <c r="B102" s="12" t="s">
        <v>204</v>
      </c>
      <c r="C102" s="13">
        <v>44910</v>
      </c>
      <c r="D102" s="13">
        <v>44914</v>
      </c>
      <c r="E102" s="14">
        <v>27</v>
      </c>
      <c r="F102" s="15"/>
      <c r="G102" s="15"/>
      <c r="H102" s="16">
        <f t="shared" si="4"/>
        <v>27</v>
      </c>
      <c r="I102" s="16">
        <f>IF(J102='[1]Base de Datos'!B100,'[1]Base de Datos'!C100,"")</f>
        <v>233101</v>
      </c>
      <c r="J102" s="17" t="s">
        <v>205</v>
      </c>
      <c r="K102" s="18">
        <v>297</v>
      </c>
      <c r="L102" s="19">
        <f t="shared" si="3"/>
        <v>8019</v>
      </c>
      <c r="N102" s="20"/>
    </row>
    <row r="103" spans="2:20" x14ac:dyDescent="0.25">
      <c r="B103" s="12" t="s">
        <v>206</v>
      </c>
      <c r="C103" s="13">
        <v>44109</v>
      </c>
      <c r="D103" s="13">
        <v>44111</v>
      </c>
      <c r="E103" s="14">
        <v>0</v>
      </c>
      <c r="F103" s="15"/>
      <c r="G103" s="15"/>
      <c r="H103" s="16">
        <f t="shared" si="4"/>
        <v>0</v>
      </c>
      <c r="I103" s="16">
        <f>IF(J103='[1]Base de Datos'!B101,'[1]Base de Datos'!C101,"")</f>
        <v>233101</v>
      </c>
      <c r="J103" s="17" t="s">
        <v>207</v>
      </c>
      <c r="K103" s="18">
        <v>230.1</v>
      </c>
      <c r="L103" s="19">
        <f t="shared" si="3"/>
        <v>0</v>
      </c>
      <c r="N103" s="20"/>
    </row>
    <row r="104" spans="2:20" x14ac:dyDescent="0.25">
      <c r="B104" s="12" t="s">
        <v>208</v>
      </c>
      <c r="C104" s="13">
        <v>44468</v>
      </c>
      <c r="D104" s="13">
        <v>44477</v>
      </c>
      <c r="E104" s="14">
        <v>9</v>
      </c>
      <c r="F104" s="15"/>
      <c r="G104" s="15"/>
      <c r="H104" s="16">
        <f t="shared" si="4"/>
        <v>9</v>
      </c>
      <c r="I104" s="16">
        <f>IF(J104='[1]Base de Datos'!B102,'[1]Base de Datos'!C102,"")</f>
        <v>233101</v>
      </c>
      <c r="J104" s="17" t="s">
        <v>209</v>
      </c>
      <c r="K104" s="18">
        <v>235</v>
      </c>
      <c r="L104" s="19">
        <f t="shared" si="3"/>
        <v>2115</v>
      </c>
      <c r="N104" s="20"/>
    </row>
    <row r="105" spans="2:20" ht="24.75" x14ac:dyDescent="0.25">
      <c r="B105" s="12" t="s">
        <v>210</v>
      </c>
      <c r="C105" s="13">
        <v>44109</v>
      </c>
      <c r="D105" s="13">
        <v>44111</v>
      </c>
      <c r="E105" s="14">
        <v>8</v>
      </c>
      <c r="F105" s="15"/>
      <c r="G105" s="15"/>
      <c r="H105" s="16">
        <f t="shared" si="4"/>
        <v>8</v>
      </c>
      <c r="I105" s="16">
        <f>IF(J105='[1]Base de Datos'!B103,'[1]Base de Datos'!C103,"")</f>
        <v>233101</v>
      </c>
      <c r="J105" s="17" t="s">
        <v>211</v>
      </c>
      <c r="K105" s="18">
        <v>420</v>
      </c>
      <c r="L105" s="19">
        <f t="shared" si="3"/>
        <v>3360</v>
      </c>
      <c r="N105" s="20"/>
    </row>
    <row r="106" spans="2:20" ht="24.75" x14ac:dyDescent="0.25">
      <c r="B106" s="12" t="s">
        <v>212</v>
      </c>
      <c r="C106" s="13">
        <v>44109</v>
      </c>
      <c r="D106" s="13">
        <v>44111</v>
      </c>
      <c r="E106" s="14">
        <v>4</v>
      </c>
      <c r="F106" s="15"/>
      <c r="G106" s="15"/>
      <c r="H106" s="16">
        <f t="shared" si="4"/>
        <v>4</v>
      </c>
      <c r="I106" s="16">
        <f>IF(J106='[1]Base de Datos'!B104,'[1]Base de Datos'!C104,"")</f>
        <v>233101</v>
      </c>
      <c r="J106" s="17" t="s">
        <v>213</v>
      </c>
      <c r="K106" s="18">
        <v>531</v>
      </c>
      <c r="L106" s="19">
        <f t="shared" si="3"/>
        <v>2124</v>
      </c>
      <c r="N106" s="20"/>
    </row>
    <row r="107" spans="2:20" x14ac:dyDescent="0.25">
      <c r="B107" s="12" t="s">
        <v>214</v>
      </c>
      <c r="C107" s="13">
        <v>44109</v>
      </c>
      <c r="D107" s="13">
        <v>44111</v>
      </c>
      <c r="E107" s="14">
        <v>0</v>
      </c>
      <c r="F107" s="15"/>
      <c r="G107" s="15"/>
      <c r="H107" s="16">
        <f t="shared" si="4"/>
        <v>0</v>
      </c>
      <c r="I107" s="16">
        <f>IF(J107='[1]Base de Datos'!B105,'[1]Base de Datos'!C105,"")</f>
        <v>233101</v>
      </c>
      <c r="J107" s="17" t="s">
        <v>215</v>
      </c>
      <c r="K107" s="18">
        <v>301.5</v>
      </c>
      <c r="L107" s="19">
        <f t="shared" si="3"/>
        <v>0</v>
      </c>
      <c r="N107" s="20"/>
    </row>
    <row r="108" spans="2:20" x14ac:dyDescent="0.25">
      <c r="B108" s="12" t="s">
        <v>216</v>
      </c>
      <c r="C108" s="13">
        <v>44109</v>
      </c>
      <c r="D108" s="13">
        <v>44111</v>
      </c>
      <c r="E108" s="14">
        <v>4</v>
      </c>
      <c r="F108" s="15"/>
      <c r="G108" s="15"/>
      <c r="H108" s="16">
        <f t="shared" si="4"/>
        <v>4</v>
      </c>
      <c r="I108" s="16">
        <f>IF(J108='[1]Base de Datos'!B106,'[1]Base de Datos'!C106,"")</f>
        <v>233101</v>
      </c>
      <c r="J108" s="17" t="s">
        <v>217</v>
      </c>
      <c r="K108" s="18">
        <v>3310.5</v>
      </c>
      <c r="L108" s="19">
        <f t="shared" si="3"/>
        <v>13242</v>
      </c>
      <c r="N108" s="20"/>
    </row>
    <row r="109" spans="2:20" ht="24.75" x14ac:dyDescent="0.25">
      <c r="B109" s="12" t="s">
        <v>218</v>
      </c>
      <c r="C109" s="13">
        <v>44910</v>
      </c>
      <c r="D109" s="13">
        <v>44914</v>
      </c>
      <c r="E109" s="14">
        <v>30</v>
      </c>
      <c r="F109" s="15"/>
      <c r="G109" s="15"/>
      <c r="H109" s="16">
        <f t="shared" si="4"/>
        <v>30</v>
      </c>
      <c r="I109" s="16">
        <f>IF(J109='[1]Base de Datos'!B107,'[1]Base de Datos'!C107,"")</f>
        <v>233101</v>
      </c>
      <c r="J109" s="17" t="s">
        <v>219</v>
      </c>
      <c r="K109" s="18">
        <v>23.6</v>
      </c>
      <c r="L109" s="19">
        <f t="shared" si="3"/>
        <v>708</v>
      </c>
      <c r="N109" s="20"/>
    </row>
    <row r="110" spans="2:20" x14ac:dyDescent="0.25">
      <c r="B110" s="12" t="s">
        <v>220</v>
      </c>
      <c r="C110" s="13">
        <v>44109</v>
      </c>
      <c r="D110" s="13">
        <v>44111</v>
      </c>
      <c r="E110" s="14">
        <v>35</v>
      </c>
      <c r="F110" s="15"/>
      <c r="G110" s="15"/>
      <c r="H110" s="16">
        <f t="shared" si="4"/>
        <v>35</v>
      </c>
      <c r="I110" s="16">
        <f>IF(J110='[1]Base de Datos'!B108,'[1]Base de Datos'!C108,"")</f>
        <v>233101</v>
      </c>
      <c r="J110" s="17" t="s">
        <v>221</v>
      </c>
      <c r="K110" s="18">
        <v>14.75</v>
      </c>
      <c r="L110" s="19">
        <f t="shared" si="3"/>
        <v>516.25</v>
      </c>
      <c r="N110" s="20"/>
    </row>
    <row r="111" spans="2:20" x14ac:dyDescent="0.25">
      <c r="B111" s="12" t="s">
        <v>222</v>
      </c>
      <c r="C111" s="13">
        <v>44193</v>
      </c>
      <c r="D111" s="13">
        <v>44111</v>
      </c>
      <c r="E111" s="14">
        <v>8</v>
      </c>
      <c r="F111" s="15"/>
      <c r="G111" s="15"/>
      <c r="H111" s="16">
        <f t="shared" si="4"/>
        <v>8</v>
      </c>
      <c r="I111" s="16">
        <f>IF(J111='[1]Base de Datos'!B109,'[1]Base de Datos'!C109,"")</f>
        <v>233101</v>
      </c>
      <c r="J111" s="17" t="s">
        <v>223</v>
      </c>
      <c r="K111" s="18">
        <v>21.24</v>
      </c>
      <c r="L111" s="19">
        <f t="shared" si="3"/>
        <v>169.92</v>
      </c>
      <c r="N111" s="20"/>
      <c r="T111" s="3"/>
    </row>
    <row r="112" spans="2:20" x14ac:dyDescent="0.25">
      <c r="B112" s="12" t="s">
        <v>224</v>
      </c>
      <c r="C112" s="13">
        <v>44469</v>
      </c>
      <c r="D112" s="13" t="s">
        <v>225</v>
      </c>
      <c r="E112" s="27">
        <v>0</v>
      </c>
      <c r="F112" s="28"/>
      <c r="G112" s="28"/>
      <c r="H112" s="16">
        <f t="shared" si="4"/>
        <v>0</v>
      </c>
      <c r="I112" s="16">
        <f>IF(J112='[1]Base de Datos'!B110,'[1]Base de Datos'!C110,"")</f>
        <v>233101</v>
      </c>
      <c r="J112" s="17" t="s">
        <v>226</v>
      </c>
      <c r="K112" s="18">
        <v>736.32</v>
      </c>
      <c r="L112" s="19">
        <f t="shared" si="3"/>
        <v>0</v>
      </c>
      <c r="N112" s="20"/>
      <c r="T112" s="3"/>
    </row>
    <row r="113" spans="2:20" x14ac:dyDescent="0.25">
      <c r="B113" s="12" t="s">
        <v>227</v>
      </c>
      <c r="C113" s="13">
        <v>44638</v>
      </c>
      <c r="D113" s="13">
        <v>44651</v>
      </c>
      <c r="E113" s="14">
        <v>221</v>
      </c>
      <c r="F113" s="15"/>
      <c r="G113" s="15"/>
      <c r="H113" s="16">
        <f t="shared" si="4"/>
        <v>221</v>
      </c>
      <c r="I113" s="16">
        <f>IF(J113='[1]Base de Datos'!B111,'[1]Base de Datos'!C111,"")</f>
        <v>233201</v>
      </c>
      <c r="J113" s="17" t="s">
        <v>228</v>
      </c>
      <c r="K113" s="18">
        <v>4.43</v>
      </c>
      <c r="L113" s="19">
        <f t="shared" si="3"/>
        <v>979.03</v>
      </c>
      <c r="N113" s="20"/>
      <c r="T113" s="3"/>
    </row>
    <row r="114" spans="2:20" x14ac:dyDescent="0.25">
      <c r="B114" s="12" t="s">
        <v>229</v>
      </c>
      <c r="C114" s="13">
        <v>44638</v>
      </c>
      <c r="D114" s="13">
        <v>44651</v>
      </c>
      <c r="E114" s="14">
        <v>0</v>
      </c>
      <c r="F114" s="15"/>
      <c r="G114" s="15"/>
      <c r="H114" s="16">
        <f t="shared" si="4"/>
        <v>0</v>
      </c>
      <c r="I114" s="16">
        <f>IF(J114='[1]Base de Datos'!B112,'[1]Base de Datos'!C112,"")</f>
        <v>233201</v>
      </c>
      <c r="J114" s="17" t="s">
        <v>230</v>
      </c>
      <c r="K114" s="18">
        <v>1.07</v>
      </c>
      <c r="L114" s="19">
        <f t="shared" si="3"/>
        <v>0</v>
      </c>
      <c r="N114" s="20"/>
      <c r="T114" s="3"/>
    </row>
    <row r="115" spans="2:20" x14ac:dyDescent="0.25">
      <c r="B115" s="12" t="s">
        <v>231</v>
      </c>
      <c r="C115" s="13">
        <v>44638</v>
      </c>
      <c r="D115" s="13">
        <v>44651</v>
      </c>
      <c r="E115" s="14">
        <v>0</v>
      </c>
      <c r="F115" s="15"/>
      <c r="G115" s="15"/>
      <c r="H115" s="16">
        <f t="shared" si="4"/>
        <v>0</v>
      </c>
      <c r="I115" s="16">
        <f>IF(J115='[1]Base de Datos'!B113,'[1]Base de Datos'!C113,"")</f>
        <v>233201</v>
      </c>
      <c r="J115" s="17" t="s">
        <v>230</v>
      </c>
      <c r="K115" s="18">
        <v>4.4400000000000004</v>
      </c>
      <c r="L115" s="19">
        <f t="shared" si="3"/>
        <v>0</v>
      </c>
      <c r="N115" s="20"/>
      <c r="S115" s="29"/>
      <c r="T115" s="29"/>
    </row>
    <row r="116" spans="2:20" x14ac:dyDescent="0.25">
      <c r="B116" s="12" t="s">
        <v>232</v>
      </c>
      <c r="C116" s="13">
        <v>44468</v>
      </c>
      <c r="D116" s="13">
        <v>44477</v>
      </c>
      <c r="E116" s="14">
        <v>0</v>
      </c>
      <c r="F116" s="15"/>
      <c r="G116" s="15"/>
      <c r="H116" s="16">
        <f t="shared" si="4"/>
        <v>0</v>
      </c>
      <c r="I116" s="16">
        <f>IF(J116='[1]Base de Datos'!B114,'[1]Base de Datos'!C114,"")</f>
        <v>233201</v>
      </c>
      <c r="J116" s="17" t="s">
        <v>233</v>
      </c>
      <c r="K116" s="18">
        <v>70.8</v>
      </c>
      <c r="L116" s="19">
        <f t="shared" si="3"/>
        <v>0</v>
      </c>
      <c r="N116" s="20"/>
    </row>
    <row r="117" spans="2:20" x14ac:dyDescent="0.25">
      <c r="B117" s="12" t="s">
        <v>234</v>
      </c>
      <c r="C117" s="13">
        <v>44469</v>
      </c>
      <c r="D117" s="13">
        <v>44477</v>
      </c>
      <c r="E117" s="14">
        <v>0</v>
      </c>
      <c r="F117" s="15"/>
      <c r="G117" s="15"/>
      <c r="H117" s="16">
        <f t="shared" si="4"/>
        <v>0</v>
      </c>
      <c r="I117" s="16">
        <f>IF(J117='[1]Base de Datos'!B115,'[1]Base de Datos'!C115,"")</f>
        <v>233201</v>
      </c>
      <c r="J117" s="17" t="s">
        <v>235</v>
      </c>
      <c r="K117" s="18">
        <v>162.91999999999999</v>
      </c>
      <c r="L117" s="19">
        <f t="shared" si="3"/>
        <v>0</v>
      </c>
      <c r="N117" s="20"/>
      <c r="T117" s="3"/>
    </row>
    <row r="118" spans="2:20" x14ac:dyDescent="0.25">
      <c r="B118" s="12" t="s">
        <v>236</v>
      </c>
      <c r="C118" s="13">
        <v>44109</v>
      </c>
      <c r="D118" s="13">
        <v>44111</v>
      </c>
      <c r="E118" s="14">
        <v>6</v>
      </c>
      <c r="F118" s="15"/>
      <c r="G118" s="15"/>
      <c r="H118" s="16">
        <f t="shared" si="4"/>
        <v>6</v>
      </c>
      <c r="I118" s="16">
        <f>IF(J118='[1]Base de Datos'!B116,'[1]Base de Datos'!C116,"")</f>
        <v>239201</v>
      </c>
      <c r="J118" s="17" t="s">
        <v>237</v>
      </c>
      <c r="K118" s="18">
        <v>24.15</v>
      </c>
      <c r="L118" s="19">
        <f t="shared" si="3"/>
        <v>144.89999999999998</v>
      </c>
      <c r="T118" s="3"/>
    </row>
    <row r="119" spans="2:20" x14ac:dyDescent="0.25">
      <c r="B119" s="12" t="s">
        <v>238</v>
      </c>
      <c r="C119" s="13">
        <v>44193</v>
      </c>
      <c r="D119" s="13">
        <v>44111</v>
      </c>
      <c r="E119" s="14">
        <v>0</v>
      </c>
      <c r="F119" s="15"/>
      <c r="G119" s="15"/>
      <c r="H119" s="16">
        <f t="shared" si="4"/>
        <v>0</v>
      </c>
      <c r="I119" s="16">
        <f>IF(J119='[1]Base de Datos'!B117,'[1]Base de Datos'!C117,"")</f>
        <v>239201</v>
      </c>
      <c r="J119" s="17" t="s">
        <v>239</v>
      </c>
      <c r="K119" s="18">
        <v>29</v>
      </c>
      <c r="L119" s="19">
        <f t="shared" si="3"/>
        <v>0</v>
      </c>
      <c r="T119" s="3"/>
    </row>
    <row r="120" spans="2:20" x14ac:dyDescent="0.25">
      <c r="B120" s="12" t="s">
        <v>240</v>
      </c>
      <c r="C120" s="13">
        <v>44109</v>
      </c>
      <c r="D120" s="13">
        <v>44111</v>
      </c>
      <c r="E120" s="14">
        <v>1</v>
      </c>
      <c r="F120" s="15"/>
      <c r="G120" s="15"/>
      <c r="H120" s="16">
        <f t="shared" si="4"/>
        <v>1</v>
      </c>
      <c r="I120" s="16">
        <f>IF(J120='[1]Base de Datos'!B118,'[1]Base de Datos'!C118,"")</f>
        <v>239201</v>
      </c>
      <c r="J120" s="17" t="s">
        <v>241</v>
      </c>
      <c r="K120" s="18">
        <v>8.24</v>
      </c>
      <c r="L120" s="19">
        <f t="shared" si="3"/>
        <v>8.24</v>
      </c>
      <c r="T120" s="3"/>
    </row>
    <row r="121" spans="2:20" x14ac:dyDescent="0.25">
      <c r="B121" s="12" t="s">
        <v>242</v>
      </c>
      <c r="C121" s="13">
        <v>44888</v>
      </c>
      <c r="D121" s="13">
        <v>44889</v>
      </c>
      <c r="E121" s="14">
        <v>24</v>
      </c>
      <c r="F121" s="15"/>
      <c r="G121" s="15"/>
      <c r="H121" s="16">
        <f t="shared" si="4"/>
        <v>24</v>
      </c>
      <c r="I121" s="16">
        <f>IF(J121='[1]Base de Datos'!B119,'[1]Base de Datos'!C119,"")</f>
        <v>239101</v>
      </c>
      <c r="J121" s="17" t="s">
        <v>243</v>
      </c>
      <c r="K121" s="18">
        <v>53.1</v>
      </c>
      <c r="L121" s="19">
        <f t="shared" si="3"/>
        <v>1274.4000000000001</v>
      </c>
      <c r="S121" s="29"/>
      <c r="T121" s="29"/>
    </row>
    <row r="122" spans="2:20" x14ac:dyDescent="0.25">
      <c r="B122" s="12" t="s">
        <v>244</v>
      </c>
      <c r="C122" s="13">
        <v>44109</v>
      </c>
      <c r="D122" s="13">
        <v>44111</v>
      </c>
      <c r="E122" s="14">
        <v>2</v>
      </c>
      <c r="F122" s="15"/>
      <c r="G122" s="15"/>
      <c r="H122" s="16">
        <f t="shared" si="4"/>
        <v>2</v>
      </c>
      <c r="I122" s="16">
        <f>IF(J122='[1]Base de Datos'!B120,'[1]Base de Datos'!C120,"")</f>
        <v>239201</v>
      </c>
      <c r="J122" s="17" t="s">
        <v>245</v>
      </c>
      <c r="K122" s="18">
        <v>6100</v>
      </c>
      <c r="L122" s="19">
        <f t="shared" si="3"/>
        <v>12200</v>
      </c>
      <c r="S122" s="4"/>
    </row>
    <row r="123" spans="2:20" x14ac:dyDescent="0.25">
      <c r="B123" s="12" t="s">
        <v>246</v>
      </c>
      <c r="C123" s="13">
        <v>44109</v>
      </c>
      <c r="D123" s="13">
        <v>44111</v>
      </c>
      <c r="E123" s="14">
        <v>0</v>
      </c>
      <c r="F123" s="15"/>
      <c r="G123" s="15"/>
      <c r="H123" s="16">
        <f t="shared" si="4"/>
        <v>0</v>
      </c>
      <c r="I123" s="16">
        <f>IF(J123='[1]Base de Datos'!B121,'[1]Base de Datos'!C121,"")</f>
        <v>239201</v>
      </c>
      <c r="J123" s="17" t="s">
        <v>247</v>
      </c>
      <c r="K123" s="18">
        <v>324.5</v>
      </c>
      <c r="L123" s="19">
        <f>E123*K123</f>
        <v>0</v>
      </c>
      <c r="S123" s="4"/>
    </row>
    <row r="124" spans="2:20" x14ac:dyDescent="0.25">
      <c r="B124" s="12" t="s">
        <v>248</v>
      </c>
      <c r="C124" s="13">
        <v>44109</v>
      </c>
      <c r="D124" s="13">
        <v>44111</v>
      </c>
      <c r="E124" s="14">
        <v>0</v>
      </c>
      <c r="F124" s="15"/>
      <c r="G124" s="15"/>
      <c r="H124" s="16">
        <f t="shared" si="4"/>
        <v>0</v>
      </c>
      <c r="I124" s="16">
        <f>IF(J124='[1]Base de Datos'!B122,'[1]Base de Datos'!C122,"")</f>
        <v>239201</v>
      </c>
      <c r="J124" s="17" t="s">
        <v>249</v>
      </c>
      <c r="K124" s="18">
        <v>1850</v>
      </c>
      <c r="L124" s="19">
        <f>E124*K124</f>
        <v>0</v>
      </c>
      <c r="S124" s="4"/>
    </row>
    <row r="125" spans="2:20" x14ac:dyDescent="0.25">
      <c r="B125" s="12" t="s">
        <v>250</v>
      </c>
      <c r="C125" s="13">
        <v>44109</v>
      </c>
      <c r="D125" s="13">
        <v>44111</v>
      </c>
      <c r="E125" s="14">
        <v>2</v>
      </c>
      <c r="F125" s="15"/>
      <c r="G125" s="15"/>
      <c r="H125" s="16">
        <f t="shared" si="4"/>
        <v>2</v>
      </c>
      <c r="I125" s="16">
        <f>IF(J125='[1]Base de Datos'!B123,'[1]Base de Datos'!C123,"")</f>
        <v>239201</v>
      </c>
      <c r="J125" s="17" t="s">
        <v>251</v>
      </c>
      <c r="K125" s="18">
        <v>1158</v>
      </c>
      <c r="L125" s="19">
        <f>E125*K125</f>
        <v>2316</v>
      </c>
      <c r="S125" s="4"/>
    </row>
    <row r="126" spans="2:20" x14ac:dyDescent="0.25">
      <c r="B126" s="12" t="s">
        <v>252</v>
      </c>
      <c r="C126" s="13">
        <v>44109</v>
      </c>
      <c r="D126" s="13">
        <v>44111</v>
      </c>
      <c r="E126" s="14">
        <v>1</v>
      </c>
      <c r="F126" s="15"/>
      <c r="G126" s="15"/>
      <c r="H126" s="16">
        <f t="shared" si="4"/>
        <v>1</v>
      </c>
      <c r="I126" s="16">
        <f>IF(J126='[1]Base de Datos'!B124,'[1]Base de Datos'!C124,"")</f>
        <v>239201</v>
      </c>
      <c r="J126" s="17" t="s">
        <v>253</v>
      </c>
      <c r="K126" s="18">
        <v>23718</v>
      </c>
      <c r="L126" s="19">
        <f t="shared" ref="L126:L128" si="5">E126*K126</f>
        <v>23718</v>
      </c>
      <c r="R126" s="30"/>
      <c r="S126" s="4"/>
      <c r="T126" s="31"/>
    </row>
    <row r="127" spans="2:20" x14ac:dyDescent="0.25">
      <c r="B127" s="12" t="s">
        <v>254</v>
      </c>
      <c r="C127" s="13">
        <v>44109</v>
      </c>
      <c r="D127" s="13">
        <v>44111</v>
      </c>
      <c r="E127" s="14">
        <v>3</v>
      </c>
      <c r="F127" s="15"/>
      <c r="G127" s="15"/>
      <c r="H127" s="16">
        <f t="shared" si="4"/>
        <v>3</v>
      </c>
      <c r="I127" s="16">
        <f>IF(J127='[1]Base de Datos'!B125,'[1]Base de Datos'!C125,"")</f>
        <v>239201</v>
      </c>
      <c r="J127" s="17" t="s">
        <v>255</v>
      </c>
      <c r="K127" s="18">
        <v>2930.3333333333335</v>
      </c>
      <c r="L127" s="19">
        <f t="shared" si="5"/>
        <v>8791</v>
      </c>
      <c r="Q127" s="3"/>
      <c r="S127" s="4"/>
    </row>
    <row r="128" spans="2:20" x14ac:dyDescent="0.25">
      <c r="B128" s="12" t="s">
        <v>256</v>
      </c>
      <c r="C128" s="13">
        <v>44109</v>
      </c>
      <c r="D128" s="13">
        <v>44111</v>
      </c>
      <c r="E128" s="14">
        <v>2</v>
      </c>
      <c r="F128" s="15"/>
      <c r="G128" s="15"/>
      <c r="H128" s="16">
        <f t="shared" si="4"/>
        <v>2</v>
      </c>
      <c r="I128" s="16">
        <f>IF(J128='[1]Base de Datos'!B126,'[1]Base de Datos'!C126,"")</f>
        <v>239201</v>
      </c>
      <c r="J128" s="17" t="s">
        <v>257</v>
      </c>
      <c r="K128" s="18">
        <v>4395.5</v>
      </c>
      <c r="L128" s="19">
        <f t="shared" si="5"/>
        <v>8791</v>
      </c>
      <c r="S128" s="4"/>
    </row>
    <row r="129" spans="2:19" ht="15.75" thickBot="1" x14ac:dyDescent="0.3">
      <c r="B129" s="12" t="s">
        <v>258</v>
      </c>
      <c r="C129" s="32">
        <v>44109</v>
      </c>
      <c r="D129" s="32">
        <v>44111</v>
      </c>
      <c r="E129" s="33">
        <v>10</v>
      </c>
      <c r="F129" s="34"/>
      <c r="G129" s="34"/>
      <c r="H129" s="35">
        <f t="shared" si="4"/>
        <v>10</v>
      </c>
      <c r="I129" s="16">
        <f>IF(J129='[1]Base de Datos'!B127,'[1]Base de Datos'!C127,"")</f>
        <v>239201</v>
      </c>
      <c r="J129" s="36" t="s">
        <v>259</v>
      </c>
      <c r="K129" s="37">
        <v>79.47</v>
      </c>
      <c r="L129" s="19">
        <f>E129*K129</f>
        <v>794.7</v>
      </c>
      <c r="N129" s="20"/>
      <c r="S129" s="4"/>
    </row>
    <row r="130" spans="2:19" ht="15.75" hidden="1" thickBot="1" x14ac:dyDescent="0.3">
      <c r="B130" s="12"/>
      <c r="C130" s="32"/>
      <c r="D130" s="32"/>
      <c r="E130" s="33"/>
      <c r="F130" s="34"/>
      <c r="G130" s="34"/>
      <c r="H130" s="33"/>
      <c r="I130" s="14"/>
      <c r="J130" s="38"/>
      <c r="K130" s="37"/>
      <c r="L130" s="25"/>
      <c r="N130" s="20"/>
      <c r="S130" s="4"/>
    </row>
    <row r="131" spans="2:19" ht="15.75" hidden="1" thickBot="1" x14ac:dyDescent="0.3">
      <c r="B131" s="12"/>
      <c r="C131" s="32"/>
      <c r="D131" s="32"/>
      <c r="E131" s="33"/>
      <c r="F131" s="34"/>
      <c r="G131" s="34"/>
      <c r="H131" s="33"/>
      <c r="I131" s="14"/>
      <c r="J131" s="38"/>
      <c r="K131" s="37"/>
      <c r="L131" s="25"/>
      <c r="N131" s="20"/>
      <c r="S131" s="4"/>
    </row>
    <row r="132" spans="2:19" ht="15.75" hidden="1" thickBot="1" x14ac:dyDescent="0.3">
      <c r="B132" s="12"/>
      <c r="C132" s="32"/>
      <c r="D132" s="32"/>
      <c r="E132" s="33"/>
      <c r="F132" s="34"/>
      <c r="G132" s="34"/>
      <c r="H132" s="33"/>
      <c r="I132" s="14"/>
      <c r="J132" s="38"/>
      <c r="K132" s="37"/>
      <c r="L132" s="25"/>
      <c r="N132" s="20"/>
      <c r="S132" s="4"/>
    </row>
    <row r="133" spans="2:19" ht="15.75" hidden="1" thickBot="1" x14ac:dyDescent="0.3">
      <c r="B133" s="12"/>
      <c r="C133" s="32"/>
      <c r="D133" s="32"/>
      <c r="E133" s="33"/>
      <c r="F133" s="34"/>
      <c r="G133" s="34"/>
      <c r="H133" s="33"/>
      <c r="I133" s="14"/>
      <c r="J133" s="38"/>
      <c r="K133" s="37"/>
      <c r="L133" s="25"/>
      <c r="N133" s="20"/>
      <c r="S133" s="4"/>
    </row>
    <row r="134" spans="2:19" ht="15.75" hidden="1" thickBot="1" x14ac:dyDescent="0.3">
      <c r="B134" s="12"/>
      <c r="C134" s="32"/>
      <c r="D134" s="32"/>
      <c r="E134" s="33"/>
      <c r="F134" s="34"/>
      <c r="G134" s="34"/>
      <c r="H134" s="33"/>
      <c r="I134" s="14"/>
      <c r="J134" s="38"/>
      <c r="K134" s="37"/>
      <c r="L134" s="25"/>
      <c r="N134" s="20"/>
      <c r="S134" s="4"/>
    </row>
    <row r="135" spans="2:19" ht="15.75" hidden="1" thickBot="1" x14ac:dyDescent="0.3">
      <c r="B135" s="12"/>
      <c r="C135" s="32"/>
      <c r="D135" s="32"/>
      <c r="E135" s="33"/>
      <c r="F135" s="34"/>
      <c r="G135" s="34"/>
      <c r="H135" s="33"/>
      <c r="I135" s="14"/>
      <c r="J135" s="38"/>
      <c r="K135" s="37"/>
      <c r="L135" s="25"/>
      <c r="N135" s="20"/>
      <c r="S135" s="4"/>
    </row>
    <row r="136" spans="2:19" ht="15.75" hidden="1" thickBot="1" x14ac:dyDescent="0.3">
      <c r="B136" s="12"/>
      <c r="C136" s="32"/>
      <c r="D136" s="32"/>
      <c r="E136" s="33"/>
      <c r="F136" s="34"/>
      <c r="G136" s="34"/>
      <c r="H136" s="33"/>
      <c r="I136" s="14"/>
      <c r="J136" s="38"/>
      <c r="K136" s="37"/>
      <c r="L136" s="25"/>
      <c r="N136" s="20"/>
      <c r="S136" s="4"/>
    </row>
    <row r="137" spans="2:19" ht="15.75" hidden="1" thickBot="1" x14ac:dyDescent="0.3">
      <c r="B137" s="12"/>
      <c r="C137" s="32"/>
      <c r="D137" s="32"/>
      <c r="E137" s="33"/>
      <c r="F137" s="34"/>
      <c r="G137" s="34"/>
      <c r="H137" s="33"/>
      <c r="I137" s="14"/>
      <c r="J137" s="38"/>
      <c r="K137" s="37"/>
      <c r="L137" s="25"/>
      <c r="N137" s="20"/>
      <c r="S137" s="4"/>
    </row>
    <row r="138" spans="2:19" ht="15.75" hidden="1" thickBot="1" x14ac:dyDescent="0.3">
      <c r="B138" s="12"/>
      <c r="C138" s="32"/>
      <c r="D138" s="32"/>
      <c r="E138" s="33"/>
      <c r="F138" s="34"/>
      <c r="G138" s="34"/>
      <c r="H138" s="33"/>
      <c r="I138" s="14"/>
      <c r="J138" s="38"/>
      <c r="K138" s="37"/>
      <c r="L138" s="25"/>
      <c r="N138" s="20"/>
      <c r="S138" s="4"/>
    </row>
    <row r="139" spans="2:19" ht="15.75" hidden="1" thickBot="1" x14ac:dyDescent="0.3">
      <c r="B139" s="39"/>
      <c r="C139" s="32"/>
      <c r="D139" s="32"/>
      <c r="E139" s="34"/>
      <c r="F139" s="34"/>
      <c r="G139" s="34"/>
      <c r="H139" s="33"/>
      <c r="I139" s="14"/>
      <c r="J139" s="38"/>
      <c r="K139" s="37"/>
      <c r="L139" s="25"/>
      <c r="N139" s="20"/>
      <c r="S139" s="4"/>
    </row>
    <row r="140" spans="2:19" ht="15.75" hidden="1" thickBot="1" x14ac:dyDescent="0.3">
      <c r="B140" s="39"/>
      <c r="C140" s="32"/>
      <c r="D140" s="32"/>
      <c r="E140" s="34"/>
      <c r="F140" s="34"/>
      <c r="G140" s="34"/>
      <c r="H140" s="33"/>
      <c r="I140" s="14"/>
      <c r="J140" s="38"/>
      <c r="K140" s="37"/>
      <c r="L140" s="25"/>
      <c r="S140" s="4"/>
    </row>
    <row r="141" spans="2:19" ht="15.75" hidden="1" thickBot="1" x14ac:dyDescent="0.3">
      <c r="B141" s="39"/>
      <c r="C141" s="32"/>
      <c r="D141" s="32"/>
      <c r="E141" s="34"/>
      <c r="F141" s="34"/>
      <c r="G141" s="34"/>
      <c r="H141" s="33"/>
      <c r="I141" s="14"/>
      <c r="J141" s="38"/>
      <c r="K141" s="37"/>
      <c r="L141" s="25"/>
      <c r="S141" s="4"/>
    </row>
    <row r="142" spans="2:19" ht="15.75" hidden="1" thickBot="1" x14ac:dyDescent="0.3">
      <c r="B142" s="39"/>
      <c r="C142" s="32"/>
      <c r="D142" s="32"/>
      <c r="E142" s="34"/>
      <c r="F142" s="34"/>
      <c r="G142" s="34"/>
      <c r="H142" s="33"/>
      <c r="I142" s="14"/>
      <c r="J142" s="38"/>
      <c r="K142" s="37"/>
      <c r="L142" s="25"/>
      <c r="S142" s="4"/>
    </row>
    <row r="143" spans="2:19" ht="15.75" hidden="1" thickBot="1" x14ac:dyDescent="0.3">
      <c r="B143" s="39"/>
      <c r="C143" s="32"/>
      <c r="D143" s="32"/>
      <c r="E143" s="34"/>
      <c r="F143" s="34"/>
      <c r="G143" s="34"/>
      <c r="H143" s="33"/>
      <c r="I143" s="14"/>
      <c r="J143" s="38"/>
      <c r="K143" s="37"/>
      <c r="L143" s="25"/>
      <c r="S143" s="4"/>
    </row>
    <row r="144" spans="2:19" ht="15.75" hidden="1" thickBot="1" x14ac:dyDescent="0.3">
      <c r="B144" s="39"/>
      <c r="C144" s="32"/>
      <c r="D144" s="32"/>
      <c r="E144" s="34"/>
      <c r="F144" s="34"/>
      <c r="G144" s="34"/>
      <c r="H144" s="33"/>
      <c r="I144" s="14"/>
      <c r="J144" s="38"/>
      <c r="K144" s="37"/>
      <c r="L144" s="25"/>
      <c r="S144" s="4"/>
    </row>
    <row r="145" spans="2:19" ht="15.75" hidden="1" thickBot="1" x14ac:dyDescent="0.3">
      <c r="B145" s="39"/>
      <c r="C145" s="32"/>
      <c r="D145" s="32"/>
      <c r="E145" s="34"/>
      <c r="F145" s="34"/>
      <c r="G145" s="34"/>
      <c r="H145" s="33"/>
      <c r="I145" s="14"/>
      <c r="J145" s="38"/>
      <c r="K145" s="37"/>
      <c r="L145" s="25"/>
      <c r="S145" s="4"/>
    </row>
    <row r="146" spans="2:19" ht="15.75" hidden="1" thickBot="1" x14ac:dyDescent="0.3">
      <c r="B146" s="39"/>
      <c r="C146" s="32"/>
      <c r="D146" s="32"/>
      <c r="E146" s="34"/>
      <c r="F146" s="34"/>
      <c r="G146" s="34"/>
      <c r="H146" s="33"/>
      <c r="I146" s="14"/>
      <c r="J146" s="38"/>
      <c r="K146" s="37"/>
      <c r="L146" s="25"/>
      <c r="S146" s="4"/>
    </row>
    <row r="147" spans="2:19" ht="15.75" hidden="1" thickBot="1" x14ac:dyDescent="0.3">
      <c r="B147" s="39"/>
      <c r="C147" s="32"/>
      <c r="D147" s="32"/>
      <c r="E147" s="34"/>
      <c r="F147" s="34"/>
      <c r="G147" s="34"/>
      <c r="H147" s="33"/>
      <c r="I147" s="14"/>
      <c r="J147" s="38"/>
      <c r="K147" s="37"/>
      <c r="L147" s="25"/>
      <c r="S147" s="4"/>
    </row>
    <row r="148" spans="2:19" ht="15.75" hidden="1" thickBot="1" x14ac:dyDescent="0.3">
      <c r="B148" s="39"/>
      <c r="C148" s="32"/>
      <c r="D148" s="32"/>
      <c r="E148" s="34"/>
      <c r="F148" s="34"/>
      <c r="G148" s="34"/>
      <c r="H148" s="33"/>
      <c r="I148" s="14"/>
      <c r="J148" s="38"/>
      <c r="K148" s="37"/>
      <c r="L148" s="25"/>
      <c r="S148" s="4"/>
    </row>
    <row r="149" spans="2:19" ht="15.75" hidden="1" thickBot="1" x14ac:dyDescent="0.3">
      <c r="B149" s="40"/>
      <c r="C149" s="41"/>
      <c r="D149" s="41"/>
      <c r="E149" s="42"/>
      <c r="F149" s="42"/>
      <c r="G149" s="42"/>
      <c r="H149" s="43"/>
      <c r="I149" s="43"/>
      <c r="J149" s="44"/>
      <c r="K149" s="45"/>
      <c r="L149" s="46"/>
      <c r="S149" s="4"/>
    </row>
    <row r="150" spans="2:19" ht="15.75" thickBot="1" x14ac:dyDescent="0.3">
      <c r="B150" s="47"/>
      <c r="C150" s="48" t="s">
        <v>260</v>
      </c>
      <c r="D150" s="49"/>
      <c r="E150" s="50">
        <f>SUM(E7:E129)</f>
        <v>1683</v>
      </c>
      <c r="F150" s="51">
        <f>SUM(F7:F129)</f>
        <v>0</v>
      </c>
      <c r="G150" s="52">
        <f>SUM(G7:G129)</f>
        <v>0</v>
      </c>
      <c r="H150" s="53">
        <f>SUM(H7:H129)</f>
        <v>1683</v>
      </c>
      <c r="I150" s="54"/>
      <c r="J150" s="55" t="s">
        <v>260</v>
      </c>
      <c r="K150" s="56">
        <f>SUM(K7:K149)</f>
        <v>87096.374333333311</v>
      </c>
      <c r="L150" s="57">
        <f>SUM(L7:L129)</f>
        <v>229542.75199999992</v>
      </c>
      <c r="P150" s="31"/>
      <c r="S150" s="4"/>
    </row>
    <row r="151" spans="2:19" x14ac:dyDescent="0.25">
      <c r="B151" s="47"/>
      <c r="C151" s="58"/>
      <c r="D151" s="58"/>
      <c r="E151" s="59"/>
      <c r="F151" s="59"/>
      <c r="G151" s="59"/>
      <c r="H151" s="59"/>
      <c r="I151" s="59"/>
      <c r="J151" s="60"/>
      <c r="K151" s="61"/>
      <c r="L151" s="62"/>
    </row>
    <row r="152" spans="2:19" x14ac:dyDescent="0.25">
      <c r="B152" s="47"/>
      <c r="C152" s="58"/>
      <c r="D152" s="58"/>
      <c r="E152" s="59"/>
      <c r="F152" s="59"/>
      <c r="G152" s="59"/>
      <c r="H152" s="59"/>
      <c r="I152" s="59"/>
      <c r="J152" s="60"/>
      <c r="K152" s="61"/>
      <c r="L152" s="62"/>
    </row>
    <row r="153" spans="2:19" x14ac:dyDescent="0.25">
      <c r="L153" s="63"/>
    </row>
    <row r="154" spans="2:19" x14ac:dyDescent="0.25">
      <c r="B154" s="64" t="s">
        <v>261</v>
      </c>
      <c r="C154" s="65" t="s">
        <v>262</v>
      </c>
      <c r="D154" s="64"/>
      <c r="E154" s="65"/>
      <c r="F154" s="65"/>
      <c r="G154" s="65"/>
      <c r="H154" s="65"/>
      <c r="I154" s="65"/>
      <c r="J154" s="64" t="s">
        <v>263</v>
      </c>
      <c r="K154" s="66"/>
      <c r="L154" s="64"/>
    </row>
    <row r="155" spans="2:19" x14ac:dyDescent="0.25">
      <c r="B155" s="64"/>
      <c r="C155" s="65"/>
      <c r="D155" s="64"/>
      <c r="E155" s="65"/>
      <c r="F155" s="65"/>
      <c r="G155" s="65"/>
      <c r="H155" s="65"/>
      <c r="I155" s="65"/>
      <c r="J155" s="64"/>
      <c r="K155" s="66"/>
      <c r="L155" s="64"/>
    </row>
    <row r="156" spans="2:19" x14ac:dyDescent="0.25">
      <c r="B156" s="64" t="s">
        <v>264</v>
      </c>
      <c r="C156" s="64"/>
      <c r="E156" s="64"/>
      <c r="F156" s="64"/>
      <c r="G156" s="64"/>
      <c r="H156" s="64"/>
      <c r="I156" s="64"/>
      <c r="J156" s="64" t="s">
        <v>265</v>
      </c>
      <c r="K156" s="66"/>
      <c r="L156" s="64"/>
    </row>
    <row r="157" spans="2:19" x14ac:dyDescent="0.25">
      <c r="B157" s="64"/>
      <c r="C157" s="64" t="s">
        <v>266</v>
      </c>
      <c r="D157" s="64"/>
      <c r="E157" s="64"/>
      <c r="F157" s="64"/>
      <c r="G157" s="64"/>
      <c r="H157" s="64"/>
      <c r="I157" s="64"/>
      <c r="J157" s="4" t="s">
        <v>267</v>
      </c>
    </row>
    <row r="158" spans="2:19" hidden="1" x14ac:dyDescent="0.25">
      <c r="B158" s="64"/>
      <c r="C158" s="64"/>
      <c r="D158" s="64"/>
      <c r="E158" s="64"/>
      <c r="F158" s="64"/>
      <c r="G158" s="64"/>
      <c r="H158" s="64"/>
      <c r="I158" s="64"/>
    </row>
    <row r="159" spans="2:19" ht="15.75" hidden="1" thickBot="1" x14ac:dyDescent="0.3">
      <c r="D159" s="3"/>
      <c r="E159" s="67" t="s">
        <v>268</v>
      </c>
    </row>
    <row r="160" spans="2:19" ht="15.75" hidden="1" thickBot="1" x14ac:dyDescent="0.3">
      <c r="D160" s="3"/>
      <c r="E160" s="68" t="s">
        <v>10</v>
      </c>
      <c r="F160" s="69" t="s">
        <v>269</v>
      </c>
      <c r="G160" s="70"/>
      <c r="H160" s="71"/>
      <c r="I160" s="72" t="s">
        <v>270</v>
      </c>
    </row>
    <row r="161" spans="4:9" hidden="1" x14ac:dyDescent="0.25">
      <c r="D161" s="73">
        <v>1</v>
      </c>
      <c r="E161" s="74">
        <v>231101</v>
      </c>
      <c r="F161" s="75" t="s">
        <v>271</v>
      </c>
      <c r="G161" s="75"/>
      <c r="H161" s="75"/>
      <c r="I161" s="76">
        <f>SUMIF(I7:I149,231101,L7:L149)</f>
        <v>13527.890000000001</v>
      </c>
    </row>
    <row r="162" spans="4:9" hidden="1" x14ac:dyDescent="0.25">
      <c r="D162" s="77">
        <f>D161+1</f>
        <v>2</v>
      </c>
      <c r="E162" s="74">
        <v>233101</v>
      </c>
      <c r="F162" s="75" t="s">
        <v>272</v>
      </c>
      <c r="G162" s="75"/>
      <c r="H162" s="75"/>
      <c r="I162" s="76">
        <f>SUMIF(I8:I149,233101,L8:L149)</f>
        <v>30254.17</v>
      </c>
    </row>
    <row r="163" spans="4:9" hidden="1" x14ac:dyDescent="0.25">
      <c r="D163" s="77">
        <f t="shared" ref="D163:D168" si="6">D162+1</f>
        <v>3</v>
      </c>
      <c r="E163" s="74">
        <v>233201</v>
      </c>
      <c r="F163" s="75" t="s">
        <v>273</v>
      </c>
      <c r="G163" s="75"/>
      <c r="H163" s="75"/>
      <c r="I163" s="76">
        <f>SUMIF(I9:I149,233201,L9:L149)</f>
        <v>21666.04</v>
      </c>
    </row>
    <row r="164" spans="4:9" hidden="1" x14ac:dyDescent="0.25">
      <c r="D164" s="77">
        <f t="shared" si="6"/>
        <v>4</v>
      </c>
      <c r="E164" s="74">
        <v>233301</v>
      </c>
      <c r="F164" s="75" t="s">
        <v>274</v>
      </c>
      <c r="G164" s="75"/>
      <c r="H164" s="75"/>
      <c r="I164" s="76">
        <f>SUMIF(I10:I149,233301,L10:L149)</f>
        <v>0</v>
      </c>
    </row>
    <row r="165" spans="4:9" hidden="1" x14ac:dyDescent="0.25">
      <c r="D165" s="77">
        <f t="shared" si="6"/>
        <v>5</v>
      </c>
      <c r="E165" s="74">
        <v>239101</v>
      </c>
      <c r="F165" s="75" t="s">
        <v>275</v>
      </c>
      <c r="G165" s="75"/>
      <c r="H165" s="75"/>
      <c r="I165" s="76">
        <f>SUMIF(I11:I149,239101,L11:L149)</f>
        <v>26208.100000000002</v>
      </c>
    </row>
    <row r="166" spans="4:9" hidden="1" x14ac:dyDescent="0.25">
      <c r="D166" s="77">
        <f t="shared" si="6"/>
        <v>6</v>
      </c>
      <c r="E166" s="74">
        <v>239201</v>
      </c>
      <c r="F166" s="75" t="s">
        <v>276</v>
      </c>
      <c r="G166" s="75"/>
      <c r="H166" s="75"/>
      <c r="I166" s="78">
        <f>SUMIF(I12:I149,239201,L12:L149)</f>
        <v>128315.712</v>
      </c>
    </row>
    <row r="167" spans="4:9" hidden="1" x14ac:dyDescent="0.25">
      <c r="D167" s="77">
        <f t="shared" si="6"/>
        <v>7</v>
      </c>
      <c r="E167" s="74">
        <v>239301</v>
      </c>
      <c r="F167" s="75" t="s">
        <v>277</v>
      </c>
      <c r="G167" s="75"/>
      <c r="H167" s="75"/>
      <c r="I167" s="76">
        <f>SUMIF(I13:I149,239301,L13:L149)</f>
        <v>4401</v>
      </c>
    </row>
    <row r="168" spans="4:9" ht="15.75" hidden="1" thickBot="1" x14ac:dyDescent="0.3">
      <c r="D168" s="77">
        <f t="shared" si="6"/>
        <v>8</v>
      </c>
      <c r="E168" s="79">
        <v>239601</v>
      </c>
      <c r="F168" s="75" t="s">
        <v>278</v>
      </c>
      <c r="G168" s="75"/>
      <c r="H168" s="75"/>
      <c r="I168" s="76">
        <f>SUMIF(I14:I149,239601,L14:L149)</f>
        <v>682.04</v>
      </c>
    </row>
    <row r="169" spans="4:9" ht="15.75" hidden="1" thickBot="1" x14ac:dyDescent="0.3">
      <c r="D169" s="3"/>
      <c r="I169" s="80">
        <f>SUM(I161:I168)</f>
        <v>225054.95200000002</v>
      </c>
    </row>
    <row r="170" spans="4:9" hidden="1" x14ac:dyDescent="0.25"/>
  </sheetData>
  <sheetProtection formatCells="0" formatColumns="0" sort="0" autoFilter="0" pivotTables="0"/>
  <autoFilter ref="A6:L150" xr:uid="{7BB47119-851B-4FC8-A099-9328FC6E953C}"/>
  <mergeCells count="6">
    <mergeCell ref="C1:K1"/>
    <mergeCell ref="C2:K2"/>
    <mergeCell ref="B4:L4"/>
    <mergeCell ref="B5:L5"/>
    <mergeCell ref="C150:D150"/>
    <mergeCell ref="F160:H160"/>
  </mergeCells>
  <pageMargins left="0.70866141732283472" right="0.70866141732283472" top="0.74803149606299213" bottom="0.74803149606299213" header="0.31496062992125984" footer="0.31496062992125984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ENERO-JUNIO 2023</vt:lpstr>
      <vt:lpstr>'ENERO-JUNIO 2023'!Área_de_impresión</vt:lpstr>
      <vt:lpstr>'ENERO-JUNIO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dcterms:created xsi:type="dcterms:W3CDTF">2023-07-21T16:02:46Z</dcterms:created>
  <dcterms:modified xsi:type="dcterms:W3CDTF">2023-07-21T16:03:37Z</dcterms:modified>
</cp:coreProperties>
</file>