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ARA JULIA TRANSPARENCIA\OCTUBRE\"/>
    </mc:Choice>
  </mc:AlternateContent>
  <xr:revisionPtr revIDLastSave="0" documentId="8_{4C4A4E1F-22E5-4C52-BE3A-DDFEEE8026A8}" xr6:coauthVersionLast="45" xr6:coauthVersionMax="45" xr10:uidLastSave="{00000000-0000-0000-0000-000000000000}"/>
  <bookViews>
    <workbookView xWindow="-120" yWindow="-120" windowWidth="20730" windowHeight="11160" tabRatio="855" activeTab="9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Area" localSheetId="9">OCTUBRE!$A$1:$K$79</definedName>
    <definedName name="_xlnm.Print_Area" localSheetId="8">SEPTIEMBRE!$A$51:$K$71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  <definedName name="_xlnm.Print_Titles" localSheetId="9">OCTUBRE!$1:$4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22" l="1"/>
  <c r="H15" i="22"/>
  <c r="K15" i="22"/>
  <c r="J15" i="22"/>
  <c r="I15" i="22"/>
  <c r="F15" i="22"/>
  <c r="K49" i="22" l="1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A25" i="22"/>
  <c r="K16" i="22"/>
  <c r="C57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C64" i="21"/>
  <c r="H59" i="22" l="1"/>
  <c r="C61" i="22"/>
  <c r="I58" i="21"/>
  <c r="H58" i="21"/>
  <c r="F58" i="21"/>
  <c r="K24" i="21"/>
  <c r="J24" i="21"/>
  <c r="I24" i="21"/>
  <c r="H24" i="21"/>
  <c r="F24" i="21"/>
  <c r="K58" i="21"/>
  <c r="J58" i="21"/>
  <c r="A58" i="21" l="1"/>
  <c r="K59" i="21"/>
  <c r="A24" i="21"/>
  <c r="K45" i="21"/>
  <c r="K46" i="21" s="1"/>
  <c r="J45" i="21"/>
  <c r="I45" i="21"/>
  <c r="H45" i="21"/>
  <c r="F45" i="21"/>
  <c r="A45" i="21"/>
  <c r="K34" i="21"/>
  <c r="K35" i="21" s="1"/>
  <c r="J34" i="21"/>
  <c r="I34" i="21"/>
  <c r="H34" i="21"/>
  <c r="F34" i="21"/>
  <c r="A34" i="21"/>
  <c r="K25" i="21"/>
  <c r="K12" i="21"/>
  <c r="K13" i="21" s="1"/>
  <c r="J12" i="21"/>
  <c r="H65" i="21" s="1"/>
  <c r="I12" i="21"/>
  <c r="H12" i="21"/>
  <c r="C67" i="21" s="1"/>
  <c r="F12" i="21"/>
  <c r="A12" i="21"/>
  <c r="C69" i="21" l="1"/>
  <c r="C66" i="21"/>
  <c r="C70" i="21"/>
  <c r="E79" i="21"/>
  <c r="C78" i="21"/>
  <c r="H66" i="21"/>
  <c r="H68" i="21" s="1"/>
  <c r="J60" i="21"/>
  <c r="J26" i="21"/>
  <c r="J14" i="21"/>
  <c r="J36" i="21"/>
  <c r="J47" i="21"/>
  <c r="K62" i="20"/>
  <c r="J62" i="20"/>
  <c r="I62" i="20"/>
  <c r="H62" i="20"/>
  <c r="A62" i="20"/>
  <c r="F62" i="20"/>
  <c r="E78" i="21" l="1"/>
  <c r="K63" i="20"/>
  <c r="J64" i="20" l="1"/>
  <c r="K33" i="20" l="1"/>
  <c r="J33" i="20"/>
  <c r="I33" i="20"/>
  <c r="H33" i="20"/>
  <c r="F33" i="20"/>
  <c r="A33" i="20"/>
  <c r="K52" i="20" l="1"/>
  <c r="K53" i="20" s="1"/>
  <c r="J52" i="20"/>
  <c r="I52" i="20"/>
  <c r="H52" i="20"/>
  <c r="F52" i="20"/>
  <c r="A52" i="20"/>
  <c r="J54" i="20" l="1"/>
  <c r="K42" i="20"/>
  <c r="K43" i="20" s="1"/>
  <c r="J42" i="20"/>
  <c r="I42" i="20"/>
  <c r="H42" i="20"/>
  <c r="F42" i="20"/>
  <c r="A42" i="20"/>
  <c r="J44" i="20" l="1"/>
  <c r="K34" i="20"/>
  <c r="J35" i="20" l="1"/>
  <c r="K23" i="20" l="1"/>
  <c r="K24" i="20" s="1"/>
  <c r="J23" i="20"/>
  <c r="I23" i="20"/>
  <c r="H23" i="20"/>
  <c r="F23" i="20"/>
  <c r="A23" i="20"/>
  <c r="J25" i="20" l="1"/>
  <c r="K13" i="20"/>
  <c r="K14" i="20" s="1"/>
  <c r="H77" i="20" s="1"/>
  <c r="J13" i="20"/>
  <c r="I13" i="20"/>
  <c r="C74" i="20" s="1"/>
  <c r="H13" i="20"/>
  <c r="C73" i="20" s="1"/>
  <c r="F13" i="20"/>
  <c r="C72" i="20" s="1"/>
  <c r="A13" i="20"/>
  <c r="H76" i="20" l="1"/>
  <c r="H79" i="20" s="1"/>
  <c r="C70" i="20"/>
  <c r="C84" i="20" s="1"/>
  <c r="C76" i="20"/>
  <c r="E85" i="20"/>
  <c r="J15" i="20"/>
  <c r="C50" i="19"/>
  <c r="E84" i="20" l="1"/>
  <c r="C49" i="19"/>
  <c r="E63" i="19"/>
  <c r="E62" i="19"/>
  <c r="H43" i="19"/>
  <c r="I43" i="19"/>
  <c r="C52" i="19" s="1"/>
  <c r="C51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H24" i="19"/>
  <c r="F24" i="19"/>
  <c r="A24" i="19"/>
  <c r="C62" i="19" s="1"/>
  <c r="C54" i="19" l="1"/>
  <c r="J26" i="19"/>
  <c r="K16" i="19"/>
  <c r="H55" i="19" s="1"/>
  <c r="H57" i="19" s="1"/>
  <c r="J17" i="19" l="1"/>
  <c r="E79" i="17"/>
  <c r="K32" i="18" l="1"/>
  <c r="A32" i="18" l="1"/>
  <c r="I32" i="18"/>
  <c r="H32" i="18"/>
  <c r="F32" i="18"/>
  <c r="J32" i="18"/>
  <c r="I33" i="1" l="1"/>
  <c r="I32" i="1"/>
  <c r="J17" i="15"/>
  <c r="J16" i="15"/>
  <c r="J55" i="16"/>
  <c r="J54" i="16"/>
  <c r="J74" i="17"/>
  <c r="J73" i="17"/>
  <c r="C76" i="17" l="1"/>
  <c r="C74" i="17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A26" i="17"/>
  <c r="C69" i="17" s="1"/>
  <c r="C71" i="17" l="1"/>
  <c r="E78" i="17"/>
  <c r="C70" i="17"/>
  <c r="C75" i="17" s="1"/>
  <c r="J28" i="17"/>
  <c r="K17" i="17"/>
  <c r="H74" i="17" s="1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  <c r="C72" i="17"/>
</calcChain>
</file>

<file path=xl/sharedStrings.xml><?xml version="1.0" encoding="utf-8"?>
<sst xmlns="http://schemas.openxmlformats.org/spreadsheetml/2006/main" count="1172" uniqueCount="296">
  <si>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</si>
  <si>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</si>
  <si>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</si>
  <si>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</si>
  <si>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</si>
  <si>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</si>
  <si>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</si>
  <si>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</si>
  <si>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</si>
  <si>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</si>
  <si>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</si>
  <si>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</si>
  <si>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</si>
  <si>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</si>
  <si>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</si>
  <si>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</si>
  <si>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</si>
  <si>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</si>
  <si>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</si>
  <si>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</si>
  <si>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</si>
  <si>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</si>
  <si>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</si>
  <si>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</si>
  <si>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</si>
  <si>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</si>
  <si>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</si>
  <si>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</si>
  <si>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</si>
  <si>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</si>
  <si>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</si>
  <si>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</si>
  <si>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</si>
  <si>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</si>
  <si>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</si>
  <si>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</si>
  <si>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</si>
  <si>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</si>
  <si>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</si>
  <si>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</si>
  <si>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</si>
  <si>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</si>
  <si>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</si>
  <si>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</si>
  <si>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</si>
  <si>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</si>
  <si>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</si>
  <si>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</si>
  <si>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</si>
  <si>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</si>
  <si>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</si>
  <si>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</si>
  <si>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</si>
  <si>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</si>
  <si>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</si>
  <si>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</si>
  <si>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</si>
  <si>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</si>
  <si>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</si>
  <si>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</si>
  <si>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</si>
  <si>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</si>
  <si>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</si>
  <si>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</si>
  <si>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</si>
  <si>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</si>
  <si>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</si>
  <si>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</si>
  <si>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</si>
  <si>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</si>
  <si>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</si>
  <si>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</si>
  <si>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</si>
  <si>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</si>
  <si>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</si>
  <si>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</si>
  <si>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</si>
  <si>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</si>
  <si>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</si>
  <si>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</si>
  <si>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</si>
  <si>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</si>
  <si>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</si>
  <si>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</si>
  <si>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</si>
  <si>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</si>
  <si>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</si>
  <si>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</si>
  <si>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</si>
  <si>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</si>
  <si>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</si>
  <si>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</si>
  <si>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</si>
  <si>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</si>
  <si>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</si>
  <si>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</si>
  <si>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</si>
  <si>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</si>
  <si>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</si>
  <si>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</si>
  <si>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</si>
  <si>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</si>
  <si>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</si>
  <si>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</si>
  <si>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</si>
  <si>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</si>
  <si>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</si>
  <si>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</si>
  <si>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</si>
  <si>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</si>
  <si>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</si>
  <si>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</si>
  <si>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</si>
  <si>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</si>
  <si>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</si>
  <si>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</si>
  <si>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</si>
  <si>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</si>
  <si>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</si>
  <si>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</si>
  <si>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</si>
  <si>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</si>
  <si>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</si>
  <si>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</si>
  <si>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</si>
  <si>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</si>
  <si>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</si>
  <si>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</si>
  <si>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</si>
  <si>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</si>
  <si>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</si>
  <si>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</si>
  <si>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</si>
  <si>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</si>
  <si>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</si>
  <si>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</si>
  <si>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</si>
  <si>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</si>
  <si>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</si>
  <si>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</si>
  <si>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</si>
  <si>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</si>
  <si>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</si>
  <si>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</si>
  <si>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</si>
  <si>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</si>
  <si>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</si>
  <si>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</si>
  <si>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</si>
  <si>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</si>
  <si>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</si>
  <si>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</si>
  <si>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</si>
  <si>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</si>
  <si>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</si>
  <si>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</si>
  <si>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</si>
  <si>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</si>
  <si>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</si>
  <si>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</si>
  <si>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</si>
  <si>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</si>
  <si>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</si>
  <si>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</si>
  <si>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</si>
  <si>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</si>
  <si>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</si>
  <si>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</si>
  <si>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</si>
  <si>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</si>
  <si>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</si>
  <si>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</si>
  <si>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</si>
  <si>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</si>
  <si>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</si>
  <si>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</si>
  <si>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</si>
  <si>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</si>
  <si>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</si>
  <si>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</si>
  <si>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</si>
  <si>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</si>
  <si>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</si>
  <si>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</si>
  <si>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</si>
  <si>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</si>
  <si>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</si>
  <si>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</si>
  <si>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</si>
  <si>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</si>
  <si>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</si>
  <si>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</si>
  <si>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</si>
  <si>
    <t>Agosto 6 al 9</t>
  </si>
  <si>
    <t>Los Guayos, La Vega</t>
  </si>
  <si>
    <t>EJECUCIÓN  DE CAPACITACIÓN AGROPECUARIA  AGOSTO 2019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</si>
  <si>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MUSÁCEAS</t>
    </r>
  </si>
  <si>
    <t>Juan A. Taveras y William Báez</t>
  </si>
  <si>
    <t>Agosto 9 y 10</t>
  </si>
  <si>
    <t>Moca</t>
  </si>
  <si>
    <t>Arroyo Loro, San Juan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</si>
  <si>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GUANDUL </t>
    </r>
  </si>
  <si>
    <t>Agosto 2 al 4 y 9 al 11</t>
  </si>
  <si>
    <t>Batey 4, Neyba</t>
  </si>
  <si>
    <t>Atiles Peguero, José Luís Bueno y Marcos Espino</t>
  </si>
  <si>
    <r>
      <t xml:space="preserve">Transferencia Tecnológica y Asistencia Técnica para la innovación en Producción Sostenible de </t>
    </r>
    <r>
      <rPr>
        <b/>
        <sz val="11"/>
        <rFont val="Cambria"/>
        <family val="1"/>
        <scheme val="major"/>
      </rPr>
      <t>Ovinos y Caprinos</t>
    </r>
  </si>
  <si>
    <t>Ruly Nin y Atiles Peguero</t>
  </si>
  <si>
    <t>Agosto 13 al 15</t>
  </si>
  <si>
    <t>Julio Nin,  Juan Cedano</t>
  </si>
  <si>
    <t>Carlos Sanquintín</t>
  </si>
  <si>
    <t xml:space="preserve"> Agosto 21</t>
  </si>
  <si>
    <t>Agosto 23 y 24</t>
  </si>
  <si>
    <t>Agosto 5 al 9</t>
  </si>
  <si>
    <t>Padre Las Casas, Azua</t>
  </si>
  <si>
    <t>Agosto 15 al 17</t>
  </si>
  <si>
    <t>Pedro Brand</t>
  </si>
  <si>
    <t>Juan Arthur, Salomón Sosa y Cándida Batista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</si>
  <si>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"Buenas Prácticas Agrícolas Orientadas al Uso Seguro de Plaguicidas"</t>
    </r>
  </si>
  <si>
    <t>Victor Payano y Eymi De Jesús</t>
  </si>
  <si>
    <t>56 técnicos beneficiados con esta charla</t>
  </si>
  <si>
    <t xml:space="preserve">Charlas: </t>
  </si>
  <si>
    <t>MEDIO AMBIENTE Y RECURSOS NATURALES</t>
  </si>
  <si>
    <t>Marcos Justo</t>
  </si>
  <si>
    <t>Agosto 19 al 23</t>
  </si>
  <si>
    <t>Centro La Salle, Jarabacoa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</si>
  <si>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Producción de Alimentos para Pequeños Rumiantes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</si>
  <si>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</si>
  <si>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Olga Peralta, Jorge Soto, Frank Roque, Ramón Jiménez, Juan Pérez, Jocelyn Cuevas</t>
  </si>
  <si>
    <t>Sixto Bisonó</t>
  </si>
  <si>
    <t>Cumayasa, La Romana</t>
  </si>
  <si>
    <t>EJECUCIÓN  DE CAPACITACIÓN AGROPECUARIA  SEPTIEMBRE 2019</t>
  </si>
  <si>
    <t xml:space="preserve"> Septiembre 14</t>
  </si>
  <si>
    <t>Peralta, Azua</t>
  </si>
  <si>
    <t>Septiembre 16 al 20</t>
  </si>
  <si>
    <t xml:space="preserve"> Septiembre  5 y 6</t>
  </si>
  <si>
    <t>Septiembre 10 al 12</t>
  </si>
  <si>
    <t>Los Hidalgos, Puerto Plata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</si>
  <si>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</si>
  <si>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</si>
  <si>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Septiembre 18 al 20</t>
  </si>
  <si>
    <t>Bonao</t>
  </si>
  <si>
    <t>Septiembre 12 y 19</t>
  </si>
  <si>
    <t xml:space="preserve"> La Vega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</si>
  <si>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APIARIOS</t>
    </r>
  </si>
  <si>
    <t>Guayubín, Montecristi</t>
  </si>
  <si>
    <t>Septiembre 13 y 14 / 20 y 21</t>
  </si>
  <si>
    <t>Martín Canals</t>
  </si>
  <si>
    <t>Martín Frías y Salomón Sosa</t>
  </si>
  <si>
    <t xml:space="preserve">José Nova </t>
  </si>
  <si>
    <t>Septiembre 11 al 13</t>
  </si>
  <si>
    <t>Villa Trina, Moca.</t>
  </si>
  <si>
    <t>Septiembre 26 al 28</t>
  </si>
  <si>
    <t xml:space="preserve"> Septiembre 25</t>
  </si>
  <si>
    <t>Escuela Germaine Recourt, Santo Domingo, D.N.</t>
  </si>
  <si>
    <t xml:space="preserve"> Rafael Chávez</t>
  </si>
  <si>
    <t>Eli Marcella Castillo, Vinicio Escarramán y Emigdio Gómez</t>
  </si>
  <si>
    <t>Marisol Ventura y  José Fco. De la Cruz</t>
  </si>
  <si>
    <t>Bayaguana</t>
  </si>
  <si>
    <t xml:space="preserve"> Septiembre  25 al 27</t>
  </si>
  <si>
    <t xml:space="preserve">Dr. Luis Matos e Ing. Rafael Sosa. </t>
  </si>
  <si>
    <t>Sixto Bisonó y juan Arthur</t>
  </si>
  <si>
    <r>
      <t xml:space="preserve">Charla:  </t>
    </r>
    <r>
      <rPr>
        <b/>
        <sz val="11"/>
        <rFont val="Cambria"/>
        <family val="1"/>
        <scheme val="major"/>
      </rPr>
      <t>Moléculas de Agua y Acarología</t>
    </r>
  </si>
  <si>
    <t xml:space="preserve"> Dra. Cristina Gómez y Carlos Sanquintín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</si>
  <si>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>MUSÁCEAS</t>
    </r>
  </si>
  <si>
    <t xml:space="preserve"> Charla:</t>
  </si>
  <si>
    <t>Beneficiarios charla</t>
  </si>
  <si>
    <t>Septiembre 26 y 27</t>
  </si>
  <si>
    <t>Septiembre 25 y 27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</si>
  <si>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 xml:space="preserve">MANGO </t>
    </r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</si>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</sst>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5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4" fontId="27" fillId="0" borderId="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0" fontId="45" fillId="0" borderId="0" xfId="0" applyFont="1"/>
    <xf numFmtId="0" fontId="46" fillId="0" borderId="0" xfId="0" applyFont="1"/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50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6" fillId="0" borderId="0" xfId="0" applyNumberFormat="1" applyFont="1"/>
    <xf numFmtId="0" fontId="27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/>
    <xf numFmtId="4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11-4D87-BC24-B6BC9D3F3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11-4D87-BC24-B6BC9D3F3A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AGOSTO!$B$84:$B$85</c:f>
              <c:strCache>
                <c:ptCount val="2"/>
                <c:pt idx="0">
                  <c:v>Transferencias:</c:v>
                </c:pt>
                <c:pt idx="1">
                  <c:v>Charlas: </c:v>
                </c:pt>
              </c:strCache>
            </c:strRef>
          </c:cat>
          <c:val>
            <c:numRef>
              <c:f>AGOSTO!$C$84:$C$85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C1E-B6B4-DB61D7E3A3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62-41BB-9348-1D0DB1297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62-41BB-9348-1D0DB1297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AGOSTO!$D$84:$D$85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AGOSTO!$E$84:$E$85</c:f>
              <c:numCache>
                <c:formatCode>General</c:formatCode>
                <c:ptCount val="2"/>
                <c:pt idx="0">
                  <c:v>109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26-9E60-CDDAD374B3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SEPTIEMBRE!$B$78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57-4520-8E45-B2A6F04BD13F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SEPTIEMBRE!$C$78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A-4A6C-A061-E20BBCFD55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24-4C90-AA22-BF29EDA1A452}"/>
              </c:ext>
            </c:extLst>
          </c:dPt>
          <c:dPt>
            <c:idx val="1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24-4C90-AA22-BF29EDA1A452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SEPTIEMBRE!$E$78:$E$79</c:f>
              <c:numCache>
                <c:formatCode>General</c:formatCode>
                <c:ptCount val="2"/>
                <c:pt idx="0">
                  <c:v>203</c:v>
                </c:pt>
                <c:pt idx="1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C3E-BD8F-CE284BCC50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180974</xdr:rowOff>
    </xdr:from>
    <xdr:to>
      <xdr:col>2</xdr:col>
      <xdr:colOff>1638300</xdr:colOff>
      <xdr:row>95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62F7C5-278C-49D4-AA4B-C2F10578B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86</xdr:row>
      <xdr:rowOff>180975</xdr:rowOff>
    </xdr:from>
    <xdr:to>
      <xdr:col>8</xdr:col>
      <xdr:colOff>114300</xdr:colOff>
      <xdr:row>96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F284C1-F664-4CAD-8E65-8132F6B47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81</xdr:row>
      <xdr:rowOff>9525</xdr:rowOff>
    </xdr:from>
    <xdr:to>
      <xdr:col>2</xdr:col>
      <xdr:colOff>1638301</xdr:colOff>
      <xdr:row>91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1352E-8DBA-4612-983A-F8AD310F7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81</xdr:row>
      <xdr:rowOff>0</xdr:rowOff>
    </xdr:from>
    <xdr:to>
      <xdr:col>8</xdr:col>
      <xdr:colOff>114300</xdr:colOff>
      <xdr:row>91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A2A017-6CBF-48DF-A998-CA04C1403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6" zoomScaleNormal="100" workbookViewId="0">
      <selection activeCell="G33" sqref="G3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310" t="s">
        <v>11</v>
      </c>
      <c r="B1" s="310"/>
      <c r="C1" s="310"/>
      <c r="D1" s="310"/>
      <c r="E1" s="310"/>
      <c r="F1" s="310"/>
      <c r="G1" s="310"/>
      <c r="H1" s="310"/>
      <c r="I1" s="310"/>
    </row>
    <row r="2" spans="1:17" ht="15" customHeight="1" x14ac:dyDescent="0.25">
      <c r="A2" s="310" t="s">
        <v>59</v>
      </c>
      <c r="B2" s="310"/>
      <c r="C2" s="310"/>
      <c r="D2" s="310"/>
      <c r="E2" s="310"/>
      <c r="F2" s="310"/>
      <c r="G2" s="310"/>
      <c r="H2" s="310"/>
      <c r="I2" s="310"/>
    </row>
    <row r="3" spans="1:17" ht="15" customHeight="1" x14ac:dyDescent="0.25"/>
    <row r="4" spans="1:17" ht="16.5" x14ac:dyDescent="0.25">
      <c r="A4" s="311" t="s">
        <v>30</v>
      </c>
      <c r="B4" s="311"/>
      <c r="C4" s="311"/>
      <c r="D4" s="311"/>
      <c r="E4" s="311"/>
      <c r="F4" s="311"/>
      <c r="G4" s="311"/>
      <c r="H4" s="311"/>
      <c r="I4" s="311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312" t="s">
        <v>19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286" t="s">
        <v>0</v>
      </c>
      <c r="B8" s="300" t="s">
        <v>47</v>
      </c>
      <c r="C8" s="301"/>
      <c r="D8" s="302" t="s">
        <v>1</v>
      </c>
      <c r="E8" s="302" t="s">
        <v>17</v>
      </c>
      <c r="F8" s="302" t="s">
        <v>26</v>
      </c>
      <c r="G8" s="286" t="s">
        <v>2</v>
      </c>
      <c r="H8" s="289" t="s">
        <v>6</v>
      </c>
      <c r="I8" s="290"/>
      <c r="J8" s="291" t="s">
        <v>20</v>
      </c>
      <c r="K8" s="291" t="s">
        <v>21</v>
      </c>
    </row>
    <row r="9" spans="1:17" ht="15" customHeight="1" x14ac:dyDescent="0.25">
      <c r="A9" s="299"/>
      <c r="B9" s="286" t="s">
        <v>3</v>
      </c>
      <c r="C9" s="286" t="s">
        <v>4</v>
      </c>
      <c r="D9" s="303"/>
      <c r="E9" s="303"/>
      <c r="F9" s="303"/>
      <c r="G9" s="287"/>
      <c r="H9" s="313" t="s">
        <v>5</v>
      </c>
      <c r="I9" s="297" t="s">
        <v>15</v>
      </c>
      <c r="J9" s="292"/>
      <c r="K9" s="294"/>
    </row>
    <row r="10" spans="1:17" ht="15" customHeight="1" thickBot="1" x14ac:dyDescent="0.3">
      <c r="A10" s="296"/>
      <c r="B10" s="296"/>
      <c r="C10" s="296"/>
      <c r="D10" s="304"/>
      <c r="E10" s="304"/>
      <c r="F10" s="304"/>
      <c r="G10" s="288"/>
      <c r="H10" s="314"/>
      <c r="I10" s="298"/>
      <c r="J10" s="293"/>
      <c r="K10" s="295"/>
    </row>
    <row r="11" spans="1:17" ht="45.75" customHeight="1" thickBot="1" x14ac:dyDescent="0.3">
      <c r="A11" s="13">
        <v>1</v>
      </c>
      <c r="B11" s="44" t="s">
        <v>49</v>
      </c>
      <c r="C11" s="56" t="s">
        <v>37</v>
      </c>
      <c r="D11" s="55" t="s">
        <v>38</v>
      </c>
      <c r="E11" s="55" t="s">
        <v>39</v>
      </c>
      <c r="F11" s="13">
        <v>16</v>
      </c>
      <c r="G11" s="55" t="s">
        <v>40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50</v>
      </c>
      <c r="C12" s="22" t="s">
        <v>37</v>
      </c>
      <c r="D12" s="23" t="s">
        <v>38</v>
      </c>
      <c r="E12" s="23" t="s">
        <v>52</v>
      </c>
      <c r="F12" s="12">
        <v>16</v>
      </c>
      <c r="G12" s="23" t="s">
        <v>41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279" t="s">
        <v>10</v>
      </c>
      <c r="C13" s="280"/>
      <c r="D13" s="280"/>
      <c r="E13" s="281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305" t="s">
        <v>9</v>
      </c>
      <c r="B14" s="306"/>
      <c r="C14" s="306"/>
      <c r="D14" s="306"/>
      <c r="E14" s="306"/>
      <c r="F14" s="306"/>
      <c r="G14" s="284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279" t="s">
        <v>29</v>
      </c>
      <c r="B15" s="307"/>
      <c r="C15" s="307"/>
      <c r="D15" s="307"/>
      <c r="E15" s="307"/>
      <c r="F15" s="307"/>
      <c r="G15" s="308"/>
      <c r="H15" s="42"/>
      <c r="I15" s="42"/>
      <c r="J15" s="283">
        <f>+K14+J13</f>
        <v>220363</v>
      </c>
      <c r="K15" s="284"/>
    </row>
    <row r="16" spans="1:17" x14ac:dyDescent="0.25">
      <c r="M16" s="58" t="s">
        <v>12</v>
      </c>
    </row>
    <row r="18" spans="1:11" x14ac:dyDescent="0.25">
      <c r="A18" s="278" t="s">
        <v>46</v>
      </c>
      <c r="B18" s="309"/>
      <c r="C18" s="309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86" t="s">
        <v>0</v>
      </c>
      <c r="B20" s="300" t="s">
        <v>47</v>
      </c>
      <c r="C20" s="301"/>
      <c r="D20" s="302" t="s">
        <v>1</v>
      </c>
      <c r="E20" s="302" t="s">
        <v>17</v>
      </c>
      <c r="F20" s="302" t="s">
        <v>26</v>
      </c>
      <c r="G20" s="286" t="s">
        <v>2</v>
      </c>
      <c r="H20" s="289" t="s">
        <v>6</v>
      </c>
      <c r="I20" s="290"/>
      <c r="J20" s="291" t="s">
        <v>20</v>
      </c>
      <c r="K20" s="291" t="s">
        <v>21</v>
      </c>
    </row>
    <row r="21" spans="1:11" x14ac:dyDescent="0.25">
      <c r="A21" s="299"/>
      <c r="B21" s="286" t="s">
        <v>3</v>
      </c>
      <c r="C21" s="286" t="s">
        <v>4</v>
      </c>
      <c r="D21" s="303"/>
      <c r="E21" s="303"/>
      <c r="F21" s="303"/>
      <c r="G21" s="287"/>
      <c r="H21" s="297" t="s">
        <v>5</v>
      </c>
      <c r="I21" s="297" t="s">
        <v>15</v>
      </c>
      <c r="J21" s="292"/>
      <c r="K21" s="294"/>
    </row>
    <row r="22" spans="1:11" ht="15.75" thickBot="1" x14ac:dyDescent="0.3">
      <c r="A22" s="296"/>
      <c r="B22" s="296"/>
      <c r="C22" s="296"/>
      <c r="D22" s="304"/>
      <c r="E22" s="304"/>
      <c r="F22" s="304"/>
      <c r="G22" s="288"/>
      <c r="H22" s="295"/>
      <c r="I22" s="298"/>
      <c r="J22" s="293"/>
      <c r="K22" s="295"/>
    </row>
    <row r="23" spans="1:11" ht="43.5" thickBot="1" x14ac:dyDescent="0.3">
      <c r="A23" s="44">
        <v>1</v>
      </c>
      <c r="B23" s="44" t="s">
        <v>48</v>
      </c>
      <c r="C23" s="22" t="s">
        <v>37</v>
      </c>
      <c r="D23" s="44" t="s">
        <v>43</v>
      </c>
      <c r="E23" s="45" t="s">
        <v>44</v>
      </c>
      <c r="F23" s="44">
        <v>16</v>
      </c>
      <c r="G23" s="44" t="s">
        <v>45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279" t="s">
        <v>10</v>
      </c>
      <c r="C24" s="280"/>
      <c r="D24" s="280"/>
      <c r="E24" s="281"/>
      <c r="F24" s="22">
        <f>+F23</f>
        <v>16</v>
      </c>
      <c r="G24" s="23"/>
      <c r="H24" s="22">
        <f>+H23</f>
        <v>35</v>
      </c>
      <c r="I24" s="22">
        <f>+I23</f>
        <v>0</v>
      </c>
      <c r="J24" s="40">
        <f>+J23</f>
        <v>41592</v>
      </c>
      <c r="K24" s="40">
        <f>+K23</f>
        <v>92700</v>
      </c>
    </row>
    <row r="25" spans="1:11" ht="15.75" thickBot="1" x14ac:dyDescent="0.3">
      <c r="A25" s="274" t="s">
        <v>9</v>
      </c>
      <c r="B25" s="275"/>
      <c r="C25" s="275"/>
      <c r="D25" s="275"/>
      <c r="E25" s="275"/>
      <c r="F25" s="275"/>
      <c r="G25" s="275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276" t="s">
        <v>29</v>
      </c>
      <c r="B26" s="277"/>
      <c r="C26" s="277"/>
      <c r="D26" s="277"/>
      <c r="E26" s="277"/>
      <c r="F26" s="277"/>
      <c r="G26" s="277"/>
      <c r="H26" s="28"/>
      <c r="I26" s="28"/>
      <c r="J26" s="283">
        <f>+K25+J24</f>
        <v>143562</v>
      </c>
      <c r="K26" s="284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285" t="s">
        <v>22</v>
      </c>
      <c r="E30" s="285"/>
      <c r="F30" s="285"/>
      <c r="G30" s="285"/>
      <c r="H30" s="285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278" t="s">
        <v>31</v>
      </c>
      <c r="F32" s="278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282" t="s">
        <v>7</v>
      </c>
      <c r="B33" s="282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282" t="s">
        <v>42</v>
      </c>
      <c r="B35" s="282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273" t="s">
        <v>25</v>
      </c>
      <c r="F37" s="273"/>
      <c r="G37" s="10">
        <f>+G33+G32</f>
        <v>363925</v>
      </c>
      <c r="H37" s="36"/>
      <c r="I37" s="36"/>
    </row>
    <row r="38" spans="1:12" ht="15.75" thickBot="1" x14ac:dyDescent="0.3">
      <c r="A38" s="5" t="s">
        <v>51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42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577E-2681-43E2-8190-16A71EA18921}">
  <dimension ref="A1:K79"/>
  <sheetViews>
    <sheetView tabSelected="1" topLeftCell="A28" workbookViewId="0">
      <selection activeCell="A40" sqref="A40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60" t="s">
        <v>11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6.5" x14ac:dyDescent="0.25">
      <c r="A2" s="360" t="s">
        <v>59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5">
      <c r="A3" s="246"/>
      <c r="B3" s="246"/>
      <c r="C3" s="246"/>
      <c r="D3" s="246"/>
      <c r="E3" s="246"/>
      <c r="F3" s="246"/>
      <c r="G3" s="246"/>
      <c r="H3" s="246"/>
      <c r="I3" s="246"/>
    </row>
    <row r="4" spans="1:11" ht="16.5" x14ac:dyDescent="0.25">
      <c r="A4" s="311" t="s">
        <v>272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16.5" x14ac:dyDescent="0.2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7" spans="1:11" x14ac:dyDescent="0.25">
      <c r="A7" s="278" t="s">
        <v>98</v>
      </c>
      <c r="B7" s="309"/>
      <c r="C7" s="309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51"/>
      <c r="B8" s="253"/>
      <c r="C8" s="253"/>
      <c r="D8" s="8"/>
      <c r="E8" s="8"/>
      <c r="F8" s="8"/>
      <c r="G8" s="8"/>
      <c r="H8" s="29"/>
      <c r="I8" s="29"/>
      <c r="J8" s="30"/>
      <c r="K8" s="31"/>
    </row>
    <row r="9" spans="1:11" ht="15.75" thickBot="1" x14ac:dyDescent="0.3">
      <c r="A9" s="286" t="s">
        <v>0</v>
      </c>
      <c r="B9" s="300" t="s">
        <v>47</v>
      </c>
      <c r="C9" s="301"/>
      <c r="D9" s="302" t="s">
        <v>1</v>
      </c>
      <c r="E9" s="302" t="s">
        <v>17</v>
      </c>
      <c r="F9" s="302" t="s">
        <v>26</v>
      </c>
      <c r="G9" s="286" t="s">
        <v>2</v>
      </c>
      <c r="H9" s="289" t="s">
        <v>6</v>
      </c>
      <c r="I9" s="290"/>
      <c r="J9" s="291" t="s">
        <v>20</v>
      </c>
      <c r="K9" s="291" t="s">
        <v>21</v>
      </c>
    </row>
    <row r="10" spans="1:11" x14ac:dyDescent="0.25">
      <c r="A10" s="299"/>
      <c r="B10" s="286" t="s">
        <v>3</v>
      </c>
      <c r="C10" s="286" t="s">
        <v>4</v>
      </c>
      <c r="D10" s="303"/>
      <c r="E10" s="303"/>
      <c r="F10" s="303"/>
      <c r="G10" s="287"/>
      <c r="H10" s="297" t="s">
        <v>5</v>
      </c>
      <c r="I10" s="297" t="s">
        <v>86</v>
      </c>
      <c r="J10" s="292"/>
      <c r="K10" s="294"/>
    </row>
    <row r="11" spans="1:11" ht="15.75" thickBot="1" x14ac:dyDescent="0.3">
      <c r="A11" s="296"/>
      <c r="B11" s="296"/>
      <c r="C11" s="296"/>
      <c r="D11" s="304"/>
      <c r="E11" s="304"/>
      <c r="F11" s="304"/>
      <c r="G11" s="288"/>
      <c r="H11" s="295"/>
      <c r="I11" s="298"/>
      <c r="J11" s="293"/>
      <c r="K11" s="295"/>
    </row>
    <row r="12" spans="1:11" ht="66.75" customHeight="1" thickBot="1" x14ac:dyDescent="0.3">
      <c r="A12" s="70">
        <v>1</v>
      </c>
      <c r="B12" s="82" t="s">
        <v>247</v>
      </c>
      <c r="C12" s="264" t="s">
        <v>277</v>
      </c>
      <c r="D12" s="82" t="s">
        <v>218</v>
      </c>
      <c r="E12" s="264" t="s">
        <v>275</v>
      </c>
      <c r="F12" s="70">
        <v>24</v>
      </c>
      <c r="G12" s="82" t="s">
        <v>276</v>
      </c>
      <c r="H12" s="70">
        <v>20</v>
      </c>
      <c r="I12" s="70">
        <v>12</v>
      </c>
      <c r="J12" s="111">
        <v>95232</v>
      </c>
      <c r="K12" s="111">
        <v>53200</v>
      </c>
    </row>
    <row r="13" spans="1:11" ht="60.75" customHeight="1" thickBot="1" x14ac:dyDescent="0.3">
      <c r="A13" s="70">
        <v>1</v>
      </c>
      <c r="B13" s="82" t="s">
        <v>290</v>
      </c>
      <c r="C13" s="70" t="s">
        <v>67</v>
      </c>
      <c r="D13" s="82" t="s">
        <v>218</v>
      </c>
      <c r="E13" s="82" t="s">
        <v>278</v>
      </c>
      <c r="F13" s="70">
        <v>24</v>
      </c>
      <c r="G13" s="82" t="s">
        <v>279</v>
      </c>
      <c r="H13" s="70">
        <v>4</v>
      </c>
      <c r="I13" s="70">
        <v>32</v>
      </c>
      <c r="J13" s="111">
        <v>84960</v>
      </c>
      <c r="K13" s="111">
        <v>46600</v>
      </c>
    </row>
    <row r="14" spans="1:11" ht="60.75" customHeight="1" thickBot="1" x14ac:dyDescent="0.3">
      <c r="A14" s="70">
        <v>1</v>
      </c>
      <c r="B14" s="82" t="s">
        <v>295</v>
      </c>
      <c r="C14" s="268" t="s">
        <v>292</v>
      </c>
      <c r="D14" s="82" t="s">
        <v>218</v>
      </c>
      <c r="E14" s="268" t="s">
        <v>293</v>
      </c>
      <c r="F14" s="70">
        <v>24</v>
      </c>
      <c r="G14" s="82" t="s">
        <v>294</v>
      </c>
      <c r="H14" s="70">
        <v>34</v>
      </c>
      <c r="I14" s="70">
        <v>0</v>
      </c>
      <c r="J14" s="74">
        <v>58056</v>
      </c>
      <c r="K14" s="51">
        <v>32400</v>
      </c>
    </row>
    <row r="15" spans="1:11" ht="15.75" thickBot="1" x14ac:dyDescent="0.3">
      <c r="A15" s="53">
        <f>SUM(A12:A14)</f>
        <v>3</v>
      </c>
      <c r="B15" s="279" t="s">
        <v>10</v>
      </c>
      <c r="C15" s="280"/>
      <c r="D15" s="280"/>
      <c r="E15" s="281"/>
      <c r="F15" s="249">
        <f>SUM(F12:F14)</f>
        <v>72</v>
      </c>
      <c r="G15" s="248"/>
      <c r="H15" s="272">
        <f>SUM(H12:H14)</f>
        <v>58</v>
      </c>
      <c r="I15" s="272">
        <f t="shared" ref="I15" si="0">SUM(I12:I14)</f>
        <v>44</v>
      </c>
      <c r="J15" s="250">
        <f>SUM(J12:J14)</f>
        <v>238248</v>
      </c>
      <c r="K15" s="250">
        <f>SUM(K12:K14)</f>
        <v>132200</v>
      </c>
    </row>
    <row r="16" spans="1:11" ht="15.75" thickBot="1" x14ac:dyDescent="0.3">
      <c r="A16" s="274" t="s">
        <v>9</v>
      </c>
      <c r="B16" s="275"/>
      <c r="C16" s="275"/>
      <c r="D16" s="275"/>
      <c r="E16" s="275"/>
      <c r="F16" s="275"/>
      <c r="G16" s="275"/>
      <c r="H16" s="39"/>
      <c r="I16" s="27"/>
      <c r="J16" s="250" t="s">
        <v>12</v>
      </c>
      <c r="K16" s="250">
        <f>+K15*1.1</f>
        <v>145420</v>
      </c>
    </row>
    <row r="17" spans="1:11" ht="15.75" thickBot="1" x14ac:dyDescent="0.3">
      <c r="A17" s="276" t="s">
        <v>29</v>
      </c>
      <c r="B17" s="277"/>
      <c r="C17" s="277"/>
      <c r="D17" s="277"/>
      <c r="E17" s="277"/>
      <c r="F17" s="277"/>
      <c r="G17" s="277"/>
      <c r="H17" s="28"/>
      <c r="I17" s="28"/>
      <c r="J17" s="321">
        <f>+J15+K16</f>
        <v>383668</v>
      </c>
      <c r="K17" s="275"/>
    </row>
    <row r="19" spans="1:11" x14ac:dyDescent="0.25">
      <c r="A19" s="278" t="s">
        <v>60</v>
      </c>
      <c r="B19" s="309"/>
      <c r="C19" s="309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51"/>
      <c r="B20" s="253"/>
      <c r="C20" s="253"/>
      <c r="D20" s="8"/>
      <c r="E20" s="8"/>
      <c r="F20" s="8"/>
      <c r="G20" s="8"/>
      <c r="H20" s="29"/>
      <c r="I20" s="29"/>
      <c r="J20" s="30"/>
      <c r="K20" s="31"/>
    </row>
    <row r="21" spans="1:11" ht="15.75" thickBot="1" x14ac:dyDescent="0.3">
      <c r="A21" s="286" t="s">
        <v>0</v>
      </c>
      <c r="B21" s="300" t="s">
        <v>47</v>
      </c>
      <c r="C21" s="301"/>
      <c r="D21" s="302" t="s">
        <v>1</v>
      </c>
      <c r="E21" s="302" t="s">
        <v>17</v>
      </c>
      <c r="F21" s="302" t="s">
        <v>26</v>
      </c>
      <c r="G21" s="286" t="s">
        <v>2</v>
      </c>
      <c r="H21" s="289" t="s">
        <v>6</v>
      </c>
      <c r="I21" s="290"/>
      <c r="J21" s="291" t="s">
        <v>20</v>
      </c>
      <c r="K21" s="291" t="s">
        <v>21</v>
      </c>
    </row>
    <row r="22" spans="1:11" x14ac:dyDescent="0.25">
      <c r="A22" s="299"/>
      <c r="B22" s="286" t="s">
        <v>3</v>
      </c>
      <c r="C22" s="286" t="s">
        <v>4</v>
      </c>
      <c r="D22" s="303"/>
      <c r="E22" s="303"/>
      <c r="F22" s="303"/>
      <c r="G22" s="287"/>
      <c r="H22" s="297" t="s">
        <v>5</v>
      </c>
      <c r="I22" s="297" t="s">
        <v>86</v>
      </c>
      <c r="J22" s="292"/>
      <c r="K22" s="294"/>
    </row>
    <row r="23" spans="1:11" ht="15.75" thickBot="1" x14ac:dyDescent="0.3">
      <c r="A23" s="296"/>
      <c r="B23" s="296"/>
      <c r="C23" s="296"/>
      <c r="D23" s="304"/>
      <c r="E23" s="304"/>
      <c r="F23" s="304"/>
      <c r="G23" s="288"/>
      <c r="H23" s="295"/>
      <c r="I23" s="298"/>
      <c r="J23" s="293"/>
      <c r="K23" s="295"/>
    </row>
    <row r="24" spans="1:11" ht="71.25" customHeight="1" thickBot="1" x14ac:dyDescent="0.3">
      <c r="A24" s="70">
        <v>1</v>
      </c>
      <c r="B24" s="70" t="s">
        <v>288</v>
      </c>
      <c r="C24" s="70" t="s">
        <v>54</v>
      </c>
      <c r="D24" s="70" t="s">
        <v>62</v>
      </c>
      <c r="E24" s="70" t="s">
        <v>280</v>
      </c>
      <c r="F24" s="70">
        <v>24</v>
      </c>
      <c r="G24" s="70" t="s">
        <v>281</v>
      </c>
      <c r="H24" s="70">
        <v>4</v>
      </c>
      <c r="I24" s="70">
        <v>26</v>
      </c>
      <c r="J24" s="74">
        <v>56640</v>
      </c>
      <c r="K24" s="74">
        <v>43255</v>
      </c>
    </row>
    <row r="25" spans="1:11" ht="15.75" thickBot="1" x14ac:dyDescent="0.3">
      <c r="A25" s="224">
        <f>SUM(A24:A24)</f>
        <v>1</v>
      </c>
      <c r="B25" s="336" t="s">
        <v>10</v>
      </c>
      <c r="C25" s="363"/>
      <c r="D25" s="363"/>
      <c r="E25" s="364"/>
      <c r="F25" s="146">
        <f>SUM(F24:F24)</f>
        <v>24</v>
      </c>
      <c r="G25" s="265"/>
      <c r="H25" s="146">
        <f>SUM(H24:H24)</f>
        <v>4</v>
      </c>
      <c r="I25" s="146">
        <f>SUM(I24:I24)</f>
        <v>26</v>
      </c>
      <c r="J25" s="257">
        <f>SUM(J24:J24)</f>
        <v>56640</v>
      </c>
      <c r="K25" s="257">
        <f>SUM(K24:K24)</f>
        <v>43255</v>
      </c>
    </row>
    <row r="26" spans="1:11" ht="15.75" thickBot="1" x14ac:dyDescent="0.3">
      <c r="A26" s="365" t="s">
        <v>9</v>
      </c>
      <c r="B26" s="366"/>
      <c r="C26" s="366"/>
      <c r="D26" s="366"/>
      <c r="E26" s="366"/>
      <c r="F26" s="366"/>
      <c r="G26" s="366"/>
      <c r="H26" s="142"/>
      <c r="I26" s="226"/>
      <c r="J26" s="257" t="s">
        <v>12</v>
      </c>
      <c r="K26" s="257">
        <f>+K25*1.1</f>
        <v>47580.500000000007</v>
      </c>
    </row>
    <row r="27" spans="1:11" ht="15.75" thickBot="1" x14ac:dyDescent="0.3">
      <c r="A27" s="367" t="s">
        <v>29</v>
      </c>
      <c r="B27" s="368"/>
      <c r="C27" s="368"/>
      <c r="D27" s="368"/>
      <c r="E27" s="368"/>
      <c r="F27" s="368"/>
      <c r="G27" s="368"/>
      <c r="H27" s="227"/>
      <c r="I27" s="227"/>
      <c r="J27" s="369">
        <f>+J25+K26</f>
        <v>104220.5</v>
      </c>
      <c r="K27" s="366"/>
    </row>
    <row r="28" spans="1:11" x14ac:dyDescent="0.25">
      <c r="A28" s="112"/>
      <c r="B28" s="113"/>
      <c r="C28" s="113"/>
      <c r="D28" s="113"/>
      <c r="E28" s="113"/>
      <c r="F28" s="113"/>
      <c r="G28" s="113"/>
      <c r="H28" s="114"/>
      <c r="I28" s="114"/>
      <c r="J28" s="115"/>
      <c r="K28" s="116"/>
    </row>
    <row r="29" spans="1:11" x14ac:dyDescent="0.25">
      <c r="A29" s="278" t="s">
        <v>79</v>
      </c>
      <c r="B29" s="309"/>
      <c r="C29" s="309"/>
      <c r="D29" s="8"/>
      <c r="E29" s="8"/>
      <c r="F29" s="8"/>
      <c r="G29" s="8"/>
      <c r="H29" s="29"/>
      <c r="I29" s="29"/>
      <c r="J29" s="30"/>
      <c r="K29" s="31"/>
    </row>
    <row r="30" spans="1:11" ht="15.75" thickBot="1" x14ac:dyDescent="0.3">
      <c r="A30" s="251"/>
      <c r="B30" s="253"/>
      <c r="C30" s="253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286" t="s">
        <v>0</v>
      </c>
      <c r="B31" s="300" t="s">
        <v>47</v>
      </c>
      <c r="C31" s="301"/>
      <c r="D31" s="302" t="s">
        <v>1</v>
      </c>
      <c r="E31" s="302" t="s">
        <v>17</v>
      </c>
      <c r="F31" s="302" t="s">
        <v>26</v>
      </c>
      <c r="G31" s="286" t="s">
        <v>2</v>
      </c>
      <c r="H31" s="289" t="s">
        <v>6</v>
      </c>
      <c r="I31" s="290"/>
      <c r="J31" s="291" t="s">
        <v>20</v>
      </c>
      <c r="K31" s="291" t="s">
        <v>21</v>
      </c>
    </row>
    <row r="32" spans="1:11" x14ac:dyDescent="0.25">
      <c r="A32" s="299"/>
      <c r="B32" s="286" t="s">
        <v>3</v>
      </c>
      <c r="C32" s="286" t="s">
        <v>4</v>
      </c>
      <c r="D32" s="303"/>
      <c r="E32" s="303"/>
      <c r="F32" s="303"/>
      <c r="G32" s="287"/>
      <c r="H32" s="297" t="s">
        <v>5</v>
      </c>
      <c r="I32" s="297" t="s">
        <v>86</v>
      </c>
      <c r="J32" s="292"/>
      <c r="K32" s="294"/>
    </row>
    <row r="33" spans="1:11" ht="18" customHeight="1" thickBot="1" x14ac:dyDescent="0.3">
      <c r="A33" s="296"/>
      <c r="B33" s="296"/>
      <c r="C33" s="296"/>
      <c r="D33" s="304"/>
      <c r="E33" s="304"/>
      <c r="F33" s="304"/>
      <c r="G33" s="288"/>
      <c r="H33" s="295"/>
      <c r="I33" s="298"/>
      <c r="J33" s="293"/>
      <c r="K33" s="295"/>
    </row>
    <row r="34" spans="1:11" ht="79.5" customHeight="1" thickBot="1" x14ac:dyDescent="0.3">
      <c r="A34" s="82">
        <v>1</v>
      </c>
      <c r="B34" s="82" t="s">
        <v>270</v>
      </c>
      <c r="C34" s="267" t="s">
        <v>291</v>
      </c>
      <c r="D34" s="82" t="s">
        <v>43</v>
      </c>
      <c r="E34" s="82" t="s">
        <v>269</v>
      </c>
      <c r="F34" s="82">
        <v>32</v>
      </c>
      <c r="G34" s="82" t="s">
        <v>271</v>
      </c>
      <c r="H34" s="82">
        <v>4</v>
      </c>
      <c r="I34" s="82">
        <v>43</v>
      </c>
      <c r="J34" s="111">
        <v>60180</v>
      </c>
      <c r="K34" s="111">
        <v>53200</v>
      </c>
    </row>
    <row r="35" spans="1:11" ht="70.5" customHeight="1" thickBot="1" x14ac:dyDescent="0.3">
      <c r="A35" s="82">
        <v>1</v>
      </c>
      <c r="B35" s="82" t="s">
        <v>204</v>
      </c>
      <c r="C35" s="268" t="s">
        <v>286</v>
      </c>
      <c r="D35" s="82" t="s">
        <v>43</v>
      </c>
      <c r="E35" s="82" t="s">
        <v>273</v>
      </c>
      <c r="F35" s="82">
        <v>48</v>
      </c>
      <c r="G35" s="82" t="s">
        <v>274</v>
      </c>
      <c r="H35" s="82">
        <v>2</v>
      </c>
      <c r="I35" s="82">
        <v>51</v>
      </c>
      <c r="J35" s="111">
        <v>144000</v>
      </c>
      <c r="K35" s="111">
        <v>89200</v>
      </c>
    </row>
    <row r="36" spans="1:11" ht="15.75" thickBot="1" x14ac:dyDescent="0.3">
      <c r="A36" s="53">
        <f>SUM(A34:A35)</f>
        <v>2</v>
      </c>
      <c r="B36" s="279" t="s">
        <v>10</v>
      </c>
      <c r="C36" s="280"/>
      <c r="D36" s="280"/>
      <c r="E36" s="281"/>
      <c r="F36" s="249">
        <f>SUM(F34:F35)</f>
        <v>80</v>
      </c>
      <c r="G36" s="248"/>
      <c r="H36" s="249">
        <f>SUM(H34:H35)</f>
        <v>6</v>
      </c>
      <c r="I36" s="249">
        <f>SUM(I34:I35)</f>
        <v>94</v>
      </c>
      <c r="J36" s="250">
        <f>SUM(J34:J35)</f>
        <v>204180</v>
      </c>
      <c r="K36" s="250">
        <f>SUM(K34:K35)</f>
        <v>142400</v>
      </c>
    </row>
    <row r="37" spans="1:11" ht="15.75" thickBot="1" x14ac:dyDescent="0.3">
      <c r="A37" s="274" t="s">
        <v>9</v>
      </c>
      <c r="B37" s="275"/>
      <c r="C37" s="275"/>
      <c r="D37" s="275"/>
      <c r="E37" s="275"/>
      <c r="F37" s="275"/>
      <c r="G37" s="275"/>
      <c r="H37" s="39"/>
      <c r="I37" s="27"/>
      <c r="J37" s="250" t="s">
        <v>12</v>
      </c>
      <c r="K37" s="250">
        <f>+K36*1.1</f>
        <v>156640</v>
      </c>
    </row>
    <row r="38" spans="1:11" ht="15.75" thickBot="1" x14ac:dyDescent="0.3">
      <c r="A38" s="276" t="s">
        <v>29</v>
      </c>
      <c r="B38" s="277"/>
      <c r="C38" s="277"/>
      <c r="D38" s="277"/>
      <c r="E38" s="277"/>
      <c r="F38" s="277"/>
      <c r="G38" s="277"/>
      <c r="H38" s="28"/>
      <c r="I38" s="28"/>
      <c r="J38" s="321">
        <f>+K37+J36</f>
        <v>360820</v>
      </c>
      <c r="K38" s="275"/>
    </row>
    <row r="39" spans="1:11" x14ac:dyDescent="0.25">
      <c r="A39" s="112"/>
      <c r="B39" s="113"/>
      <c r="C39" s="113"/>
      <c r="D39" s="113"/>
      <c r="E39" s="113"/>
      <c r="F39" s="113"/>
      <c r="G39" s="113"/>
      <c r="H39" s="114"/>
      <c r="I39" s="114"/>
      <c r="J39" s="115"/>
      <c r="K39" s="116"/>
    </row>
    <row r="40" spans="1:11" x14ac:dyDescent="0.25">
      <c r="A40" s="112"/>
      <c r="B40" s="113"/>
      <c r="C40" s="113"/>
      <c r="D40" s="113"/>
      <c r="E40" s="113"/>
      <c r="F40" s="113"/>
      <c r="G40" s="113"/>
      <c r="H40" s="114"/>
      <c r="I40" s="114"/>
      <c r="J40" s="115"/>
      <c r="K40" s="116"/>
    </row>
    <row r="42" spans="1:11" x14ac:dyDescent="0.25">
      <c r="A42" s="278" t="s">
        <v>221</v>
      </c>
      <c r="B42" s="309"/>
      <c r="C42" s="309"/>
      <c r="D42" s="8"/>
      <c r="E42" s="8"/>
      <c r="F42" s="8"/>
      <c r="G42" s="8"/>
      <c r="H42" s="29"/>
      <c r="I42" s="29"/>
      <c r="J42" s="30"/>
      <c r="K42" s="31"/>
    </row>
    <row r="43" spans="1:11" ht="15.75" thickBot="1" x14ac:dyDescent="0.3">
      <c r="A43" s="251"/>
      <c r="B43" s="253"/>
      <c r="C43" s="253"/>
      <c r="D43" s="8"/>
      <c r="E43" s="8"/>
      <c r="F43" s="8"/>
      <c r="G43" s="8"/>
      <c r="H43" s="29"/>
      <c r="I43" s="29"/>
      <c r="J43" s="30"/>
      <c r="K43" s="31"/>
    </row>
    <row r="44" spans="1:11" ht="15.75" thickBot="1" x14ac:dyDescent="0.3">
      <c r="A44" s="286" t="s">
        <v>0</v>
      </c>
      <c r="B44" s="300" t="s">
        <v>47</v>
      </c>
      <c r="C44" s="301"/>
      <c r="D44" s="302" t="s">
        <v>1</v>
      </c>
      <c r="E44" s="302" t="s">
        <v>17</v>
      </c>
      <c r="F44" s="302" t="s">
        <v>26</v>
      </c>
      <c r="G44" s="286" t="s">
        <v>2</v>
      </c>
      <c r="H44" s="289" t="s">
        <v>6</v>
      </c>
      <c r="I44" s="290"/>
      <c r="J44" s="291" t="s">
        <v>20</v>
      </c>
      <c r="K44" s="291" t="s">
        <v>21</v>
      </c>
    </row>
    <row r="45" spans="1:11" x14ac:dyDescent="0.25">
      <c r="A45" s="299"/>
      <c r="B45" s="286" t="s">
        <v>3</v>
      </c>
      <c r="C45" s="286" t="s">
        <v>4</v>
      </c>
      <c r="D45" s="303"/>
      <c r="E45" s="303"/>
      <c r="F45" s="303"/>
      <c r="G45" s="287"/>
      <c r="H45" s="297" t="s">
        <v>5</v>
      </c>
      <c r="I45" s="297" t="s">
        <v>86</v>
      </c>
      <c r="J45" s="292"/>
      <c r="K45" s="294"/>
    </row>
    <row r="46" spans="1:11" ht="15.75" thickBot="1" x14ac:dyDescent="0.3">
      <c r="A46" s="296"/>
      <c r="B46" s="296"/>
      <c r="C46" s="296"/>
      <c r="D46" s="304"/>
      <c r="E46" s="304"/>
      <c r="F46" s="304"/>
      <c r="G46" s="288"/>
      <c r="H46" s="295"/>
      <c r="I46" s="298"/>
      <c r="J46" s="293"/>
      <c r="K46" s="295"/>
    </row>
    <row r="47" spans="1:11" ht="102" customHeight="1" thickBot="1" x14ac:dyDescent="0.3">
      <c r="A47" s="70">
        <v>1</v>
      </c>
      <c r="B47" s="82" t="s">
        <v>284</v>
      </c>
      <c r="C47" s="82" t="s">
        <v>72</v>
      </c>
      <c r="D47" s="82" t="s">
        <v>222</v>
      </c>
      <c r="E47" s="127" t="s">
        <v>282</v>
      </c>
      <c r="F47" s="70">
        <v>27</v>
      </c>
      <c r="G47" s="82" t="s">
        <v>283</v>
      </c>
      <c r="H47" s="70">
        <v>15</v>
      </c>
      <c r="I47" s="70">
        <v>18</v>
      </c>
      <c r="J47" s="111">
        <v>85550</v>
      </c>
      <c r="K47" s="111">
        <v>83500</v>
      </c>
    </row>
    <row r="48" spans="1:11" ht="72.75" customHeight="1" thickBot="1" x14ac:dyDescent="0.3">
      <c r="A48" s="70">
        <v>1</v>
      </c>
      <c r="B48" s="82" t="s">
        <v>289</v>
      </c>
      <c r="C48" s="70" t="s">
        <v>67</v>
      </c>
      <c r="D48" s="138" t="s">
        <v>248</v>
      </c>
      <c r="E48" s="127" t="s">
        <v>278</v>
      </c>
      <c r="F48" s="70">
        <v>24</v>
      </c>
      <c r="G48" s="82" t="s">
        <v>285</v>
      </c>
      <c r="H48" s="70">
        <v>4</v>
      </c>
      <c r="I48" s="70">
        <v>19</v>
      </c>
      <c r="J48" s="111">
        <v>51644</v>
      </c>
      <c r="K48" s="111">
        <v>53000</v>
      </c>
    </row>
    <row r="49" spans="1:11" ht="15.75" thickBot="1" x14ac:dyDescent="0.3">
      <c r="A49" s="53">
        <f>SUM(A47:A48)</f>
        <v>2</v>
      </c>
      <c r="B49" s="279"/>
      <c r="C49" s="280"/>
      <c r="D49" s="280"/>
      <c r="E49" s="281"/>
      <c r="F49" s="249">
        <f>SUM(F47:F48)</f>
        <v>51</v>
      </c>
      <c r="G49" s="248"/>
      <c r="H49" s="249">
        <f>SUM(H47:H48)</f>
        <v>19</v>
      </c>
      <c r="I49" s="249">
        <f>SUM(I47:I48)</f>
        <v>37</v>
      </c>
      <c r="J49" s="250">
        <f>SUM(J47:J48)</f>
        <v>137194</v>
      </c>
      <c r="K49" s="250">
        <f>SUM(K47:K48)</f>
        <v>136500</v>
      </c>
    </row>
    <row r="50" spans="1:11" ht="15.75" thickBot="1" x14ac:dyDescent="0.3">
      <c r="A50" s="274" t="s">
        <v>9</v>
      </c>
      <c r="B50" s="275"/>
      <c r="C50" s="275"/>
      <c r="D50" s="275"/>
      <c r="E50" s="275"/>
      <c r="F50" s="275"/>
      <c r="G50" s="275"/>
      <c r="H50" s="39"/>
      <c r="I50" s="27"/>
      <c r="J50" s="250" t="s">
        <v>12</v>
      </c>
      <c r="K50" s="250">
        <f>+K49*1.1</f>
        <v>150150</v>
      </c>
    </row>
    <row r="51" spans="1:11" ht="15.75" thickBot="1" x14ac:dyDescent="0.3">
      <c r="A51" s="276" t="s">
        <v>29</v>
      </c>
      <c r="B51" s="277"/>
      <c r="C51" s="277"/>
      <c r="D51" s="277"/>
      <c r="E51" s="277"/>
      <c r="F51" s="277"/>
      <c r="G51" s="277"/>
      <c r="H51" s="28"/>
      <c r="I51" s="28"/>
      <c r="J51" s="321">
        <f>+J49+K50</f>
        <v>287344</v>
      </c>
      <c r="K51" s="275"/>
    </row>
    <row r="53" spans="1:11" x14ac:dyDescent="0.25">
      <c r="B53" s="285" t="s">
        <v>22</v>
      </c>
      <c r="C53" s="285"/>
      <c r="D53" s="247"/>
      <c r="E53" s="247"/>
      <c r="F53" s="75"/>
      <c r="G53" s="75"/>
    </row>
    <row r="54" spans="1:11" x14ac:dyDescent="0.25">
      <c r="A54" s="371"/>
      <c r="B54" s="371"/>
      <c r="C54" s="258"/>
      <c r="D54" s="259"/>
      <c r="E54" s="259"/>
      <c r="F54" s="260"/>
      <c r="G54" s="260"/>
      <c r="H54" s="261"/>
      <c r="I54" s="261"/>
      <c r="J54" s="261"/>
    </row>
    <row r="55" spans="1:11" x14ac:dyDescent="0.25">
      <c r="A55" s="371"/>
      <c r="B55" s="371"/>
      <c r="C55" s="258"/>
      <c r="D55" s="259"/>
      <c r="E55" s="259"/>
      <c r="F55" s="260"/>
      <c r="G55" s="260"/>
      <c r="H55" s="261"/>
      <c r="I55" s="261"/>
      <c r="J55" s="261"/>
    </row>
    <row r="56" spans="1:11" x14ac:dyDescent="0.25">
      <c r="A56" s="370" t="s">
        <v>58</v>
      </c>
      <c r="B56" s="370"/>
      <c r="C56" s="266">
        <f>+A15+A25+A36+A49</f>
        <v>8</v>
      </c>
      <c r="D56" s="261"/>
      <c r="E56" s="372" t="s">
        <v>31</v>
      </c>
      <c r="F56" s="372"/>
      <c r="G56" s="372"/>
      <c r="H56" s="361">
        <f>+J15+J25+J36+J49</f>
        <v>636262</v>
      </c>
      <c r="I56" s="361"/>
      <c r="J56" s="261"/>
    </row>
    <row r="57" spans="1:11" x14ac:dyDescent="0.25">
      <c r="A57" s="266" t="s">
        <v>88</v>
      </c>
      <c r="B57" s="266"/>
      <c r="C57" s="266">
        <f>+F15+F25+F36+F49</f>
        <v>227</v>
      </c>
      <c r="D57" s="261"/>
      <c r="E57" s="256" t="s">
        <v>32</v>
      </c>
      <c r="F57" s="269"/>
      <c r="G57" s="270"/>
      <c r="H57" s="361">
        <f>+K16+K26+K37+K50</f>
        <v>499790.5</v>
      </c>
      <c r="I57" s="361"/>
      <c r="J57" s="261"/>
    </row>
    <row r="58" spans="1:11" x14ac:dyDescent="0.25">
      <c r="A58" s="266" t="s">
        <v>8</v>
      </c>
      <c r="B58" s="266"/>
      <c r="C58" s="266">
        <f>+H15+H25+H36+H49</f>
        <v>87</v>
      </c>
      <c r="D58" s="261"/>
      <c r="E58" s="261"/>
      <c r="F58" s="261"/>
      <c r="G58" s="262"/>
      <c r="H58" s="263"/>
      <c r="I58" s="261"/>
      <c r="J58" s="261"/>
    </row>
    <row r="59" spans="1:11" x14ac:dyDescent="0.25">
      <c r="A59" s="373" t="s">
        <v>87</v>
      </c>
      <c r="B59" s="373"/>
      <c r="C59" s="266">
        <f>+I15+I25+I36+I49</f>
        <v>201</v>
      </c>
      <c r="D59" s="261"/>
      <c r="E59" s="374" t="s">
        <v>287</v>
      </c>
      <c r="F59" s="374"/>
      <c r="G59" s="374"/>
      <c r="H59" s="361">
        <f>+H56+H57</f>
        <v>1136052.5</v>
      </c>
      <c r="I59" s="362"/>
      <c r="J59" s="261"/>
    </row>
    <row r="60" spans="1:11" x14ac:dyDescent="0.25">
      <c r="A60" s="373"/>
      <c r="B60" s="373"/>
      <c r="C60" s="256"/>
      <c r="D60" s="259"/>
      <c r="E60" s="259"/>
      <c r="F60" s="259"/>
      <c r="G60" s="259"/>
      <c r="H60" s="259"/>
      <c r="I60" s="261"/>
      <c r="J60" s="261"/>
    </row>
    <row r="61" spans="1:11" x14ac:dyDescent="0.25">
      <c r="A61" s="370" t="s">
        <v>76</v>
      </c>
      <c r="B61" s="370"/>
      <c r="C61" s="266">
        <f>+C58+C59</f>
        <v>288</v>
      </c>
      <c r="D61" s="261"/>
      <c r="E61" s="261"/>
      <c r="F61" s="261"/>
      <c r="G61" s="261"/>
      <c r="H61" s="261"/>
      <c r="I61" s="261"/>
      <c r="J61" s="261"/>
    </row>
    <row r="62" spans="1:11" x14ac:dyDescent="0.25">
      <c r="A62" s="266"/>
      <c r="B62" s="266"/>
      <c r="C62" s="266"/>
      <c r="D62" s="261"/>
      <c r="E62" s="261"/>
      <c r="F62" s="261"/>
      <c r="G62" s="261"/>
      <c r="H62" s="261"/>
      <c r="I62" s="261"/>
      <c r="J62" s="261"/>
    </row>
    <row r="63" spans="1:11" x14ac:dyDescent="0.25">
      <c r="A63" s="266"/>
      <c r="B63" s="266"/>
      <c r="C63" s="266"/>
      <c r="D63" s="261"/>
      <c r="E63" s="261"/>
      <c r="F63" s="261"/>
      <c r="G63" s="261"/>
      <c r="H63" s="261"/>
      <c r="I63" s="261"/>
      <c r="J63" s="261"/>
    </row>
    <row r="65" spans="1:10" x14ac:dyDescent="0.25">
      <c r="A65" s="3"/>
      <c r="B65" s="3"/>
      <c r="C65" s="255" t="s">
        <v>57</v>
      </c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271" t="s">
        <v>42</v>
      </c>
      <c r="C67" s="266">
        <f>+C56</f>
        <v>8</v>
      </c>
      <c r="D67" s="266" t="s">
        <v>27</v>
      </c>
      <c r="E67" s="252">
        <f>+C59</f>
        <v>201</v>
      </c>
      <c r="F67" s="3"/>
      <c r="G67" s="3"/>
      <c r="H67" s="3"/>
      <c r="I67" s="3"/>
      <c r="J67" s="3"/>
    </row>
    <row r="68" spans="1:10" x14ac:dyDescent="0.25">
      <c r="A68" s="3"/>
      <c r="B68" s="3"/>
      <c r="C68" s="9"/>
      <c r="D68" s="5" t="s">
        <v>18</v>
      </c>
      <c r="E68" s="252">
        <f>+C58</f>
        <v>87</v>
      </c>
      <c r="F68" s="3"/>
      <c r="G68" s="3"/>
      <c r="H68" s="3"/>
      <c r="I68" s="3"/>
      <c r="J68" s="3"/>
    </row>
    <row r="69" spans="1:10" x14ac:dyDescent="0.25">
      <c r="A69" s="3"/>
      <c r="B69" s="3"/>
      <c r="C69" s="3" t="s">
        <v>12</v>
      </c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10" t="s">
        <v>11</v>
      </c>
      <c r="B1" s="310"/>
      <c r="C1" s="310"/>
      <c r="D1" s="310"/>
      <c r="E1" s="310"/>
      <c r="F1" s="310"/>
      <c r="G1" s="310"/>
      <c r="H1" s="310"/>
      <c r="I1" s="310"/>
    </row>
    <row r="2" spans="1:11" ht="15" customHeight="1" x14ac:dyDescent="0.25">
      <c r="A2" s="310" t="s">
        <v>100</v>
      </c>
      <c r="B2" s="310"/>
      <c r="C2" s="310"/>
      <c r="D2" s="310"/>
      <c r="E2" s="310"/>
      <c r="F2" s="310"/>
      <c r="G2" s="310"/>
      <c r="H2" s="310"/>
      <c r="I2" s="310"/>
    </row>
    <row r="3" spans="1:11" ht="15.75" x14ac:dyDescent="0.25">
      <c r="A3" s="316" t="s">
        <v>33</v>
      </c>
      <c r="B3" s="316"/>
      <c r="C3" s="316"/>
      <c r="D3" s="316"/>
      <c r="E3" s="316"/>
      <c r="F3" s="316"/>
      <c r="G3" s="316"/>
      <c r="H3" s="316"/>
      <c r="I3" s="316"/>
    </row>
    <row r="4" spans="1:11" x14ac:dyDescent="0.25">
      <c r="A4" s="317"/>
      <c r="B4" s="317"/>
      <c r="C4" s="317"/>
      <c r="D4" s="317"/>
      <c r="E4" s="317"/>
      <c r="F4" s="317"/>
      <c r="G4" s="317"/>
      <c r="H4" s="317"/>
      <c r="I4" s="317"/>
    </row>
    <row r="7" spans="1:11" ht="72" customHeight="1" x14ac:dyDescent="0.25">
      <c r="B7" s="315" t="s">
        <v>53</v>
      </c>
      <c r="C7" s="315"/>
      <c r="D7" s="315"/>
      <c r="E7" s="315"/>
      <c r="F7" s="315"/>
      <c r="G7" s="315"/>
      <c r="H7" s="315"/>
      <c r="I7" s="315"/>
      <c r="J7" s="315"/>
      <c r="K7" s="315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A2" sqref="A2:I2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310" t="s">
        <v>11</v>
      </c>
      <c r="B1" s="310"/>
      <c r="C1" s="310"/>
      <c r="D1" s="310"/>
      <c r="E1" s="310"/>
      <c r="F1" s="310"/>
      <c r="G1" s="310"/>
      <c r="H1" s="310"/>
      <c r="I1" s="310"/>
    </row>
    <row r="2" spans="1:11" x14ac:dyDescent="0.25">
      <c r="A2" s="310" t="s">
        <v>100</v>
      </c>
      <c r="B2" s="310"/>
      <c r="C2" s="310"/>
      <c r="D2" s="310"/>
      <c r="E2" s="310"/>
      <c r="F2" s="310"/>
      <c r="G2" s="310"/>
      <c r="H2" s="310"/>
      <c r="I2" s="310"/>
    </row>
    <row r="3" spans="1:11" ht="15.75" x14ac:dyDescent="0.25">
      <c r="A3" s="316" t="s">
        <v>34</v>
      </c>
      <c r="B3" s="316"/>
      <c r="C3" s="316"/>
      <c r="D3" s="316"/>
      <c r="E3" s="316"/>
      <c r="F3" s="316"/>
      <c r="G3" s="316"/>
      <c r="H3" s="316"/>
      <c r="I3" s="316"/>
    </row>
    <row r="4" spans="1:11" x14ac:dyDescent="0.25">
      <c r="A4" s="317"/>
      <c r="B4" s="317"/>
      <c r="C4" s="317"/>
      <c r="D4" s="317"/>
      <c r="E4" s="317"/>
      <c r="F4" s="317"/>
      <c r="G4" s="317"/>
      <c r="H4" s="317"/>
      <c r="I4" s="317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278" t="s">
        <v>46</v>
      </c>
      <c r="B6" s="309"/>
      <c r="C6" s="309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286" t="s">
        <v>0</v>
      </c>
      <c r="B7" s="300" t="s">
        <v>47</v>
      </c>
      <c r="C7" s="301"/>
      <c r="D7" s="302" t="s">
        <v>1</v>
      </c>
      <c r="E7" s="302" t="s">
        <v>17</v>
      </c>
      <c r="F7" s="302" t="s">
        <v>26</v>
      </c>
      <c r="G7" s="286" t="s">
        <v>2</v>
      </c>
      <c r="H7" s="289" t="s">
        <v>6</v>
      </c>
      <c r="I7" s="290"/>
      <c r="J7" s="291" t="s">
        <v>20</v>
      </c>
      <c r="K7" s="291" t="s">
        <v>21</v>
      </c>
    </row>
    <row r="8" spans="1:11" x14ac:dyDescent="0.25">
      <c r="A8" s="299"/>
      <c r="B8" s="286" t="s">
        <v>3</v>
      </c>
      <c r="C8" s="286" t="s">
        <v>4</v>
      </c>
      <c r="D8" s="303"/>
      <c r="E8" s="303"/>
      <c r="F8" s="303"/>
      <c r="G8" s="287"/>
      <c r="H8" s="297" t="s">
        <v>5</v>
      </c>
      <c r="I8" s="297" t="s">
        <v>15</v>
      </c>
      <c r="J8" s="292"/>
      <c r="K8" s="294"/>
    </row>
    <row r="9" spans="1:11" ht="15.75" thickBot="1" x14ac:dyDescent="0.3">
      <c r="A9" s="296"/>
      <c r="B9" s="296"/>
      <c r="C9" s="296"/>
      <c r="D9" s="304"/>
      <c r="E9" s="304"/>
      <c r="F9" s="304"/>
      <c r="G9" s="288"/>
      <c r="H9" s="295"/>
      <c r="I9" s="298"/>
      <c r="J9" s="293"/>
      <c r="K9" s="295"/>
    </row>
    <row r="10" spans="1:11" ht="62.25" customHeight="1" thickBot="1" x14ac:dyDescent="0.3">
      <c r="A10" s="44">
        <v>1</v>
      </c>
      <c r="B10" s="44" t="s">
        <v>78</v>
      </c>
      <c r="C10" s="59" t="s">
        <v>54</v>
      </c>
      <c r="D10" s="44" t="s">
        <v>43</v>
      </c>
      <c r="E10" s="45" t="s">
        <v>55</v>
      </c>
      <c r="F10" s="44">
        <v>24</v>
      </c>
      <c r="G10" s="44" t="s">
        <v>56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279" t="s">
        <v>10</v>
      </c>
      <c r="C11" s="280"/>
      <c r="D11" s="280"/>
      <c r="E11" s="281"/>
      <c r="F11" s="22">
        <f>+F10</f>
        <v>24</v>
      </c>
      <c r="G11" s="23"/>
      <c r="H11" s="22">
        <f>+H10</f>
        <v>3</v>
      </c>
      <c r="I11" s="22">
        <f>+I10</f>
        <v>28</v>
      </c>
      <c r="J11" s="40">
        <f>+J10</f>
        <v>51299</v>
      </c>
      <c r="K11" s="40">
        <f>+K10</f>
        <v>111600</v>
      </c>
    </row>
    <row r="12" spans="1:11" ht="15.75" thickBot="1" x14ac:dyDescent="0.3">
      <c r="A12" s="274" t="s">
        <v>9</v>
      </c>
      <c r="B12" s="275"/>
      <c r="C12" s="275"/>
      <c r="D12" s="275"/>
      <c r="E12" s="275"/>
      <c r="F12" s="275"/>
      <c r="G12" s="275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276" t="s">
        <v>29</v>
      </c>
      <c r="B13" s="277"/>
      <c r="C13" s="277"/>
      <c r="D13" s="277"/>
      <c r="E13" s="277"/>
      <c r="F13" s="277"/>
      <c r="G13" s="277"/>
      <c r="H13" s="28"/>
      <c r="I13" s="28"/>
      <c r="J13" s="321">
        <f>+K12+J12</f>
        <v>174059</v>
      </c>
      <c r="K13" s="275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282" t="s">
        <v>58</v>
      </c>
      <c r="B15" s="282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278" t="s">
        <v>31</v>
      </c>
      <c r="F16" s="278"/>
      <c r="G16" s="4"/>
      <c r="H16" s="318">
        <f>+J11</f>
        <v>51299</v>
      </c>
      <c r="I16" s="319"/>
      <c r="J16" s="166">
        <f>H16/H20</f>
        <v>0.29472190464152959</v>
      </c>
    </row>
    <row r="17" spans="1:10" x14ac:dyDescent="0.25">
      <c r="A17" s="282" t="s">
        <v>7</v>
      </c>
      <c r="B17" s="282"/>
      <c r="C17" s="18">
        <v>0</v>
      </c>
      <c r="E17" s="54" t="s">
        <v>32</v>
      </c>
      <c r="F17" s="15"/>
      <c r="G17" s="4"/>
      <c r="H17" s="318">
        <f>+K12</f>
        <v>122760.00000000001</v>
      </c>
      <c r="I17" s="319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273" t="s">
        <v>25</v>
      </c>
      <c r="F20" s="273"/>
      <c r="G20" s="10"/>
      <c r="H20" s="318">
        <f>+H16+H17</f>
        <v>174059</v>
      </c>
      <c r="I20" s="319"/>
    </row>
    <row r="21" spans="1:10" ht="15.75" thickBot="1" x14ac:dyDescent="0.3">
      <c r="A21" s="5" t="s">
        <v>51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320" t="s">
        <v>57</v>
      </c>
      <c r="D24" s="320"/>
    </row>
    <row r="26" spans="1:10" x14ac:dyDescent="0.25">
      <c r="B26" s="3" t="s">
        <v>58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46" workbookViewId="0">
      <selection activeCell="C57" sqref="C5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310" t="s">
        <v>11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" customHeight="1" x14ac:dyDescent="0.25">
      <c r="A2" s="325" t="s">
        <v>59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.75" customHeight="1" x14ac:dyDescent="0.25">
      <c r="A3" s="316" t="s">
        <v>35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317"/>
      <c r="B5" s="317"/>
      <c r="C5" s="317"/>
      <c r="D5" s="317"/>
      <c r="E5" s="317"/>
      <c r="F5" s="317"/>
      <c r="G5" s="317"/>
      <c r="H5" s="317"/>
      <c r="I5" s="317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278" t="s">
        <v>60</v>
      </c>
      <c r="B7" s="309"/>
      <c r="C7" s="309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86" t="s">
        <v>0</v>
      </c>
      <c r="B8" s="300" t="s">
        <v>47</v>
      </c>
      <c r="C8" s="301"/>
      <c r="D8" s="302" t="s">
        <v>1</v>
      </c>
      <c r="E8" s="302" t="s">
        <v>17</v>
      </c>
      <c r="F8" s="302" t="s">
        <v>26</v>
      </c>
      <c r="G8" s="286" t="s">
        <v>2</v>
      </c>
      <c r="H8" s="289" t="s">
        <v>6</v>
      </c>
      <c r="I8" s="290"/>
      <c r="J8" s="291" t="s">
        <v>20</v>
      </c>
      <c r="K8" s="291" t="s">
        <v>21</v>
      </c>
    </row>
    <row r="9" spans="1:11" x14ac:dyDescent="0.25">
      <c r="A9" s="299"/>
      <c r="B9" s="286" t="s">
        <v>3</v>
      </c>
      <c r="C9" s="286" t="s">
        <v>4</v>
      </c>
      <c r="D9" s="303"/>
      <c r="E9" s="303"/>
      <c r="F9" s="303"/>
      <c r="G9" s="287"/>
      <c r="H9" s="297" t="s">
        <v>5</v>
      </c>
      <c r="I9" s="297" t="s">
        <v>86</v>
      </c>
      <c r="J9" s="292"/>
      <c r="K9" s="294"/>
    </row>
    <row r="10" spans="1:11" ht="20.25" customHeight="1" thickBot="1" x14ac:dyDescent="0.3">
      <c r="A10" s="296"/>
      <c r="B10" s="296"/>
      <c r="C10" s="296"/>
      <c r="D10" s="304"/>
      <c r="E10" s="304"/>
      <c r="F10" s="304"/>
      <c r="G10" s="288"/>
      <c r="H10" s="295"/>
      <c r="I10" s="298"/>
      <c r="J10" s="293"/>
      <c r="K10" s="295"/>
    </row>
    <row r="11" spans="1:11" ht="62.25" customHeight="1" thickBot="1" x14ac:dyDescent="0.3">
      <c r="A11" s="44">
        <v>1</v>
      </c>
      <c r="B11" s="44" t="s">
        <v>65</v>
      </c>
      <c r="C11" s="59" t="s">
        <v>61</v>
      </c>
      <c r="D11" s="44" t="s">
        <v>62</v>
      </c>
      <c r="E11" s="45" t="s">
        <v>63</v>
      </c>
      <c r="F11" s="44">
        <v>24</v>
      </c>
      <c r="G11" s="44" t="s">
        <v>64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89</v>
      </c>
      <c r="C12" s="59" t="s">
        <v>54</v>
      </c>
      <c r="D12" s="44" t="s">
        <v>62</v>
      </c>
      <c r="E12" s="45" t="s">
        <v>77</v>
      </c>
      <c r="F12" s="44">
        <v>24</v>
      </c>
      <c r="G12" s="44" t="s">
        <v>64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279" t="s">
        <v>10</v>
      </c>
      <c r="C13" s="280"/>
      <c r="D13" s="280"/>
      <c r="E13" s="281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274" t="s">
        <v>9</v>
      </c>
      <c r="B14" s="275"/>
      <c r="C14" s="275"/>
      <c r="D14" s="275"/>
      <c r="E14" s="275"/>
      <c r="F14" s="275"/>
      <c r="G14" s="275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276" t="s">
        <v>29</v>
      </c>
      <c r="B15" s="277"/>
      <c r="C15" s="277"/>
      <c r="D15" s="277"/>
      <c r="E15" s="277"/>
      <c r="F15" s="277"/>
      <c r="G15" s="277"/>
      <c r="H15" s="28"/>
      <c r="I15" s="28"/>
      <c r="J15" s="321">
        <f>+J13+K14</f>
        <v>337588.07000000007</v>
      </c>
      <c r="K15" s="275"/>
    </row>
    <row r="17" spans="1:11" ht="15.75" thickBot="1" x14ac:dyDescent="0.3">
      <c r="A17" s="278" t="s">
        <v>66</v>
      </c>
      <c r="B17" s="309"/>
      <c r="C17" s="309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286" t="s">
        <v>0</v>
      </c>
      <c r="B18" s="300" t="s">
        <v>47</v>
      </c>
      <c r="C18" s="301"/>
      <c r="D18" s="302" t="s">
        <v>1</v>
      </c>
      <c r="E18" s="302" t="s">
        <v>17</v>
      </c>
      <c r="F18" s="302" t="s">
        <v>26</v>
      </c>
      <c r="G18" s="286" t="s">
        <v>2</v>
      </c>
      <c r="H18" s="289" t="s">
        <v>6</v>
      </c>
      <c r="I18" s="290"/>
      <c r="J18" s="291" t="s">
        <v>20</v>
      </c>
      <c r="K18" s="291" t="s">
        <v>21</v>
      </c>
    </row>
    <row r="19" spans="1:11" ht="15" customHeight="1" x14ac:dyDescent="0.25">
      <c r="A19" s="299"/>
      <c r="B19" s="286" t="s">
        <v>3</v>
      </c>
      <c r="C19" s="286" t="s">
        <v>4</v>
      </c>
      <c r="D19" s="303"/>
      <c r="E19" s="303"/>
      <c r="F19" s="303"/>
      <c r="G19" s="287"/>
      <c r="H19" s="297" t="s">
        <v>5</v>
      </c>
      <c r="I19" s="297" t="s">
        <v>86</v>
      </c>
      <c r="J19" s="292"/>
      <c r="K19" s="294"/>
    </row>
    <row r="20" spans="1:11" ht="24" customHeight="1" thickBot="1" x14ac:dyDescent="0.3">
      <c r="A20" s="296"/>
      <c r="B20" s="296"/>
      <c r="C20" s="296"/>
      <c r="D20" s="304"/>
      <c r="E20" s="304"/>
      <c r="F20" s="304"/>
      <c r="G20" s="288"/>
      <c r="H20" s="295"/>
      <c r="I20" s="298"/>
      <c r="J20" s="293"/>
      <c r="K20" s="295"/>
    </row>
    <row r="21" spans="1:11" ht="61.5" customHeight="1" thickBot="1" x14ac:dyDescent="0.3">
      <c r="A21" s="44">
        <v>1</v>
      </c>
      <c r="B21" s="70" t="s">
        <v>68</v>
      </c>
      <c r="C21" s="59" t="s">
        <v>67</v>
      </c>
      <c r="D21" s="70" t="s">
        <v>69</v>
      </c>
      <c r="E21" s="71" t="s">
        <v>70</v>
      </c>
      <c r="F21" s="70">
        <v>24</v>
      </c>
      <c r="G21" s="70" t="s">
        <v>71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73</v>
      </c>
      <c r="C22" s="73" t="s">
        <v>72</v>
      </c>
      <c r="D22" s="70" t="s">
        <v>69</v>
      </c>
      <c r="E22" s="72" t="s">
        <v>74</v>
      </c>
      <c r="F22" s="70">
        <v>40</v>
      </c>
      <c r="G22" s="70" t="s">
        <v>75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279" t="s">
        <v>10</v>
      </c>
      <c r="C23" s="280"/>
      <c r="D23" s="280"/>
      <c r="E23" s="281"/>
      <c r="F23" s="66">
        <f>SUM(F21:F22)</f>
        <v>64</v>
      </c>
      <c r="G23" s="65"/>
      <c r="H23" s="67">
        <f>SUM(H21:H22)</f>
        <v>59</v>
      </c>
      <c r="I23" s="67">
        <f>SUM(I21:I22)</f>
        <v>7</v>
      </c>
      <c r="J23" s="68">
        <f>SUM(J21:J22)</f>
        <v>211200</v>
      </c>
      <c r="K23" s="68">
        <f>SUM(K21:K22)</f>
        <v>288800</v>
      </c>
    </row>
    <row r="24" spans="1:11" ht="15.75" thickBot="1" x14ac:dyDescent="0.3">
      <c r="A24" s="274" t="s">
        <v>9</v>
      </c>
      <c r="B24" s="275"/>
      <c r="C24" s="275"/>
      <c r="D24" s="275"/>
      <c r="E24" s="275"/>
      <c r="F24" s="275"/>
      <c r="G24" s="275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276" t="s">
        <v>29</v>
      </c>
      <c r="B25" s="277"/>
      <c r="C25" s="277"/>
      <c r="D25" s="277"/>
      <c r="E25" s="277"/>
      <c r="F25" s="277"/>
      <c r="G25" s="277"/>
      <c r="H25" s="28"/>
      <c r="I25" s="28"/>
      <c r="J25" s="321">
        <f>+K24+J23</f>
        <v>528880</v>
      </c>
      <c r="K25" s="275"/>
    </row>
    <row r="28" spans="1:11" ht="15.75" customHeight="1" thickBot="1" x14ac:dyDescent="0.3">
      <c r="A28" s="278" t="s">
        <v>79</v>
      </c>
      <c r="B28" s="309"/>
      <c r="C28" s="309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86" t="s">
        <v>0</v>
      </c>
      <c r="B29" s="300" t="s">
        <v>47</v>
      </c>
      <c r="C29" s="301"/>
      <c r="D29" s="302" t="s">
        <v>1</v>
      </c>
      <c r="E29" s="302" t="s">
        <v>17</v>
      </c>
      <c r="F29" s="302" t="s">
        <v>26</v>
      </c>
      <c r="G29" s="286" t="s">
        <v>2</v>
      </c>
      <c r="H29" s="289" t="s">
        <v>6</v>
      </c>
      <c r="I29" s="290"/>
      <c r="J29" s="291" t="s">
        <v>20</v>
      </c>
      <c r="K29" s="291" t="s">
        <v>21</v>
      </c>
    </row>
    <row r="30" spans="1:11" ht="15" customHeight="1" x14ac:dyDescent="0.25">
      <c r="A30" s="299"/>
      <c r="B30" s="286" t="s">
        <v>3</v>
      </c>
      <c r="C30" s="286" t="s">
        <v>4</v>
      </c>
      <c r="D30" s="303"/>
      <c r="E30" s="303"/>
      <c r="F30" s="303"/>
      <c r="G30" s="287"/>
      <c r="H30" s="297" t="s">
        <v>5</v>
      </c>
      <c r="I30" s="297" t="s">
        <v>86</v>
      </c>
      <c r="J30" s="292"/>
      <c r="K30" s="294"/>
    </row>
    <row r="31" spans="1:11" ht="22.5" customHeight="1" thickBot="1" x14ac:dyDescent="0.3">
      <c r="A31" s="296"/>
      <c r="B31" s="296"/>
      <c r="C31" s="296"/>
      <c r="D31" s="304"/>
      <c r="E31" s="304"/>
      <c r="F31" s="304"/>
      <c r="G31" s="288"/>
      <c r="H31" s="295"/>
      <c r="I31" s="298"/>
      <c r="J31" s="293"/>
      <c r="K31" s="295"/>
    </row>
    <row r="32" spans="1:11" ht="66" customHeight="1" thickBot="1" x14ac:dyDescent="0.3">
      <c r="A32" s="44">
        <v>1</v>
      </c>
      <c r="B32" s="82" t="s">
        <v>81</v>
      </c>
      <c r="C32" s="59" t="s">
        <v>91</v>
      </c>
      <c r="D32" s="82" t="s">
        <v>43</v>
      </c>
      <c r="E32" s="71" t="s">
        <v>80</v>
      </c>
      <c r="F32" s="70">
        <v>24</v>
      </c>
      <c r="G32" s="70" t="s">
        <v>85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82</v>
      </c>
      <c r="C33" s="59" t="s">
        <v>90</v>
      </c>
      <c r="D33" s="82" t="s">
        <v>43</v>
      </c>
      <c r="E33" s="82" t="s">
        <v>83</v>
      </c>
      <c r="F33" s="82">
        <v>24</v>
      </c>
      <c r="G33" s="82" t="s">
        <v>84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279" t="s">
        <v>10</v>
      </c>
      <c r="C34" s="280"/>
      <c r="D34" s="280"/>
      <c r="E34" s="281"/>
      <c r="F34" s="77">
        <f>SUM(F32:F33)</f>
        <v>48</v>
      </c>
      <c r="G34" s="76"/>
      <c r="H34" s="77">
        <f>SUM(H32:H33)</f>
        <v>15</v>
      </c>
      <c r="I34" s="77">
        <f>SUM(I32:I33)</f>
        <v>47</v>
      </c>
      <c r="J34" s="81">
        <f>SUM(J32:J33)</f>
        <v>117528</v>
      </c>
      <c r="K34" s="81">
        <f>SUM(K32:K33)</f>
        <v>196100</v>
      </c>
    </row>
    <row r="35" spans="1:11" ht="15.75" customHeight="1" thickBot="1" x14ac:dyDescent="0.3">
      <c r="A35" s="274" t="s">
        <v>9</v>
      </c>
      <c r="B35" s="275"/>
      <c r="C35" s="275"/>
      <c r="D35" s="275"/>
      <c r="E35" s="275"/>
      <c r="F35" s="275"/>
      <c r="G35" s="275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276" t="s">
        <v>29</v>
      </c>
      <c r="B36" s="277"/>
      <c r="C36" s="277"/>
      <c r="D36" s="277"/>
      <c r="E36" s="277"/>
      <c r="F36" s="277"/>
      <c r="G36" s="277"/>
      <c r="H36" s="28"/>
      <c r="I36" s="28"/>
      <c r="J36" s="321">
        <f>+K35+J34</f>
        <v>333238</v>
      </c>
      <c r="K36" s="275"/>
    </row>
    <row r="38" spans="1:11" ht="15.75" customHeight="1" thickBot="1" x14ac:dyDescent="0.3">
      <c r="A38" s="278" t="s">
        <v>98</v>
      </c>
      <c r="B38" s="309"/>
      <c r="C38" s="309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286" t="s">
        <v>0</v>
      </c>
      <c r="B39" s="300" t="s">
        <v>47</v>
      </c>
      <c r="C39" s="301"/>
      <c r="D39" s="302" t="s">
        <v>1</v>
      </c>
      <c r="E39" s="302" t="s">
        <v>17</v>
      </c>
      <c r="F39" s="302" t="s">
        <v>26</v>
      </c>
      <c r="G39" s="286" t="s">
        <v>2</v>
      </c>
      <c r="H39" s="289" t="s">
        <v>6</v>
      </c>
      <c r="I39" s="290"/>
      <c r="J39" s="291" t="s">
        <v>20</v>
      </c>
      <c r="K39" s="291" t="s">
        <v>21</v>
      </c>
    </row>
    <row r="40" spans="1:11" ht="15" customHeight="1" x14ac:dyDescent="0.25">
      <c r="A40" s="299"/>
      <c r="B40" s="286" t="s">
        <v>3</v>
      </c>
      <c r="C40" s="286" t="s">
        <v>4</v>
      </c>
      <c r="D40" s="303"/>
      <c r="E40" s="303"/>
      <c r="F40" s="303"/>
      <c r="G40" s="287"/>
      <c r="H40" s="297" t="s">
        <v>5</v>
      </c>
      <c r="I40" s="297" t="s">
        <v>86</v>
      </c>
      <c r="J40" s="292"/>
      <c r="K40" s="294"/>
    </row>
    <row r="41" spans="1:11" ht="18.75" customHeight="1" thickBot="1" x14ac:dyDescent="0.3">
      <c r="A41" s="296"/>
      <c r="B41" s="296"/>
      <c r="C41" s="296"/>
      <c r="D41" s="304"/>
      <c r="E41" s="304"/>
      <c r="F41" s="304"/>
      <c r="G41" s="288"/>
      <c r="H41" s="295"/>
      <c r="I41" s="298"/>
      <c r="J41" s="293"/>
      <c r="K41" s="295"/>
    </row>
    <row r="42" spans="1:11" ht="59.25" customHeight="1" thickBot="1" x14ac:dyDescent="0.3">
      <c r="A42" s="92">
        <v>1</v>
      </c>
      <c r="B42" s="82" t="s">
        <v>82</v>
      </c>
      <c r="C42" s="59" t="s">
        <v>90</v>
      </c>
      <c r="D42" s="82" t="s">
        <v>94</v>
      </c>
      <c r="E42" s="45" t="s">
        <v>99</v>
      </c>
      <c r="F42" s="44">
        <v>24</v>
      </c>
      <c r="G42" s="94" t="s">
        <v>45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95</v>
      </c>
      <c r="C43" s="59" t="s">
        <v>67</v>
      </c>
      <c r="D43" s="82" t="s">
        <v>94</v>
      </c>
      <c r="E43" s="71" t="s">
        <v>93</v>
      </c>
      <c r="F43" s="70">
        <v>24</v>
      </c>
      <c r="G43" s="70" t="s">
        <v>92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279" t="s">
        <v>10</v>
      </c>
      <c r="C44" s="280"/>
      <c r="D44" s="280"/>
      <c r="E44" s="281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274" t="s">
        <v>9</v>
      </c>
      <c r="B45" s="275"/>
      <c r="C45" s="275"/>
      <c r="D45" s="275"/>
      <c r="E45" s="275"/>
      <c r="F45" s="275"/>
      <c r="G45" s="275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276" t="s">
        <v>29</v>
      </c>
      <c r="B46" s="277"/>
      <c r="C46" s="277"/>
      <c r="D46" s="277"/>
      <c r="E46" s="277"/>
      <c r="F46" s="277"/>
      <c r="G46" s="277"/>
      <c r="H46" s="28"/>
      <c r="I46" s="28"/>
      <c r="J46" s="321">
        <f>+K45+J44</f>
        <v>412828</v>
      </c>
      <c r="K46" s="275"/>
    </row>
    <row r="50" spans="1:10" x14ac:dyDescent="0.25">
      <c r="B50" s="285" t="s">
        <v>22</v>
      </c>
      <c r="C50" s="285"/>
      <c r="D50" s="285"/>
      <c r="E50" s="285"/>
      <c r="F50" s="75"/>
      <c r="G50" s="75"/>
    </row>
    <row r="52" spans="1:10" x14ac:dyDescent="0.25">
      <c r="A52" s="282" t="s">
        <v>58</v>
      </c>
      <c r="B52" s="282"/>
      <c r="C52" s="80">
        <v>8</v>
      </c>
    </row>
    <row r="53" spans="1:10" x14ac:dyDescent="0.25">
      <c r="A53" s="282" t="s">
        <v>88</v>
      </c>
      <c r="B53" s="282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282" t="s">
        <v>8</v>
      </c>
      <c r="B54" s="282"/>
      <c r="C54" s="80">
        <f>+H44+H34+H23+H13</f>
        <v>124</v>
      </c>
      <c r="E54" s="278" t="s">
        <v>31</v>
      </c>
      <c r="F54" s="278"/>
      <c r="G54" s="278"/>
      <c r="H54" s="318">
        <f>+J44+J34+J23+J13</f>
        <v>624844.07000000007</v>
      </c>
      <c r="I54" s="318"/>
      <c r="J54" s="166">
        <f>H54/H57</f>
        <v>0.38749201125406302</v>
      </c>
    </row>
    <row r="55" spans="1:10" x14ac:dyDescent="0.25">
      <c r="A55" s="312" t="s">
        <v>87</v>
      </c>
      <c r="B55" s="312"/>
      <c r="C55" s="273">
        <f>+I44+I34+I23+I13</f>
        <v>139</v>
      </c>
      <c r="E55" s="89" t="s">
        <v>32</v>
      </c>
      <c r="F55" s="15"/>
      <c r="G55" s="4"/>
      <c r="H55" s="318">
        <f>+K45+K35+K24+K14</f>
        <v>987690</v>
      </c>
      <c r="I55" s="318"/>
      <c r="J55" s="166">
        <f>H55/H57</f>
        <v>0.61250798874593704</v>
      </c>
    </row>
    <row r="56" spans="1:10" x14ac:dyDescent="0.25">
      <c r="A56" s="312"/>
      <c r="B56" s="312"/>
      <c r="C56" s="273"/>
      <c r="G56" s="3"/>
      <c r="H56" s="36"/>
    </row>
    <row r="57" spans="1:10" x14ac:dyDescent="0.25">
      <c r="A57" s="282" t="s">
        <v>76</v>
      </c>
      <c r="B57" s="282"/>
      <c r="C57" s="90">
        <f>+C54+C55</f>
        <v>263</v>
      </c>
      <c r="E57" s="273" t="s">
        <v>96</v>
      </c>
      <c r="F57" s="273"/>
      <c r="G57" s="273"/>
      <c r="H57" s="318">
        <f>+H54+H55</f>
        <v>1612534.07</v>
      </c>
      <c r="I57" s="319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322" t="s">
        <v>97</v>
      </c>
      <c r="D62" s="323"/>
      <c r="E62" s="324"/>
      <c r="H62" s="36"/>
    </row>
    <row r="64" spans="1:10" x14ac:dyDescent="0.25">
      <c r="B64" s="5" t="s">
        <v>42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A1:K1"/>
    <mergeCell ref="A2:K2"/>
    <mergeCell ref="A3:K3"/>
    <mergeCell ref="A5:I5"/>
    <mergeCell ref="A7:C7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J15:K15"/>
    <mergeCell ref="G8:G10"/>
    <mergeCell ref="H8:I8"/>
    <mergeCell ref="J8:J10"/>
    <mergeCell ref="K8:K10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8:C28"/>
    <mergeCell ref="A29:A31"/>
    <mergeCell ref="B29:C29"/>
    <mergeCell ref="D29:D31"/>
    <mergeCell ref="E29:E31"/>
    <mergeCell ref="B30:B31"/>
    <mergeCell ref="C30:C31"/>
    <mergeCell ref="F29:F31"/>
    <mergeCell ref="G29:G31"/>
    <mergeCell ref="H29:I29"/>
    <mergeCell ref="J29:J31"/>
    <mergeCell ref="K29:K31"/>
    <mergeCell ref="H30:H31"/>
    <mergeCell ref="I30:I3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C62:E62"/>
    <mergeCell ref="H54:I54"/>
    <mergeCell ref="C55:C56"/>
    <mergeCell ref="H55:I55"/>
    <mergeCell ref="H57:I57"/>
    <mergeCell ref="E57:G5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58" zoomScaleNormal="100" workbookViewId="0">
      <selection activeCell="B14" sqref="B1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310" t="s">
        <v>11</v>
      </c>
      <c r="B1" s="310"/>
      <c r="C1" s="310"/>
      <c r="D1" s="310"/>
      <c r="E1" s="310"/>
      <c r="F1" s="310"/>
      <c r="G1" s="310"/>
      <c r="H1" s="310"/>
      <c r="I1" s="310"/>
    </row>
    <row r="2" spans="1:11" ht="15" customHeight="1" x14ac:dyDescent="0.25">
      <c r="A2" s="310" t="s">
        <v>59</v>
      </c>
      <c r="B2" s="310"/>
      <c r="C2" s="310"/>
      <c r="D2" s="310"/>
      <c r="E2" s="310"/>
      <c r="F2" s="310"/>
      <c r="G2" s="310"/>
      <c r="H2" s="310"/>
      <c r="I2" s="310"/>
    </row>
    <row r="3" spans="1:11" ht="15.75" customHeight="1" x14ac:dyDescent="0.25"/>
    <row r="4" spans="1:11" ht="16.5" x14ac:dyDescent="0.25">
      <c r="A4" s="311" t="s">
        <v>36</v>
      </c>
      <c r="B4" s="311"/>
      <c r="C4" s="311"/>
      <c r="D4" s="311"/>
      <c r="E4" s="311"/>
      <c r="F4" s="311"/>
      <c r="G4" s="311"/>
      <c r="H4" s="311"/>
      <c r="I4" s="311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312" t="s">
        <v>19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286" t="s">
        <v>0</v>
      </c>
      <c r="B9" s="300" t="s">
        <v>47</v>
      </c>
      <c r="C9" s="301"/>
      <c r="D9" s="302" t="s">
        <v>1</v>
      </c>
      <c r="E9" s="302" t="s">
        <v>17</v>
      </c>
      <c r="F9" s="302" t="s">
        <v>26</v>
      </c>
      <c r="G9" s="286" t="s">
        <v>2</v>
      </c>
      <c r="H9" s="289" t="s">
        <v>6</v>
      </c>
      <c r="I9" s="290"/>
      <c r="J9" s="291" t="s">
        <v>20</v>
      </c>
      <c r="K9" s="291" t="s">
        <v>21</v>
      </c>
    </row>
    <row r="10" spans="1:11" ht="15" customHeight="1" x14ac:dyDescent="0.25">
      <c r="A10" s="299"/>
      <c r="B10" s="286" t="s">
        <v>3</v>
      </c>
      <c r="C10" s="286" t="s">
        <v>4</v>
      </c>
      <c r="D10" s="303"/>
      <c r="E10" s="303"/>
      <c r="F10" s="303"/>
      <c r="G10" s="287"/>
      <c r="H10" s="297" t="s">
        <v>5</v>
      </c>
      <c r="I10" s="297" t="s">
        <v>86</v>
      </c>
      <c r="J10" s="292"/>
      <c r="K10" s="294"/>
    </row>
    <row r="11" spans="1:11" ht="22.5" customHeight="1" thickBot="1" x14ac:dyDescent="0.3">
      <c r="A11" s="296"/>
      <c r="B11" s="296"/>
      <c r="C11" s="296"/>
      <c r="D11" s="304"/>
      <c r="E11" s="304"/>
      <c r="F11" s="304"/>
      <c r="G11" s="288"/>
      <c r="H11" s="295"/>
      <c r="I11" s="298"/>
      <c r="J11" s="293"/>
      <c r="K11" s="295"/>
    </row>
    <row r="12" spans="1:11" ht="64.5" customHeight="1" thickBot="1" x14ac:dyDescent="0.3">
      <c r="A12" s="13">
        <v>1</v>
      </c>
      <c r="B12" s="44" t="s">
        <v>82</v>
      </c>
      <c r="C12" s="59" t="s">
        <v>90</v>
      </c>
      <c r="D12" s="55" t="s">
        <v>38</v>
      </c>
      <c r="E12" s="55" t="s">
        <v>101</v>
      </c>
      <c r="F12" s="26">
        <v>28</v>
      </c>
      <c r="G12" s="55" t="s">
        <v>102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82</v>
      </c>
      <c r="C13" s="59" t="s">
        <v>90</v>
      </c>
      <c r="D13" s="55" t="s">
        <v>38</v>
      </c>
      <c r="E13" s="55" t="s">
        <v>103</v>
      </c>
      <c r="F13" s="55">
        <v>28</v>
      </c>
      <c r="G13" s="55" t="s">
        <v>104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106</v>
      </c>
      <c r="C14" s="59" t="s">
        <v>105</v>
      </c>
      <c r="D14" s="59" t="s">
        <v>38</v>
      </c>
      <c r="E14" s="59" t="s">
        <v>108</v>
      </c>
      <c r="F14" s="59">
        <v>32</v>
      </c>
      <c r="G14" s="59" t="s">
        <v>229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131</v>
      </c>
      <c r="C15" s="59" t="s">
        <v>54</v>
      </c>
      <c r="D15" s="59" t="s">
        <v>38</v>
      </c>
      <c r="E15" s="59" t="s">
        <v>130</v>
      </c>
      <c r="F15" s="59">
        <v>27</v>
      </c>
      <c r="G15" s="130" t="s">
        <v>132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279" t="s">
        <v>10</v>
      </c>
      <c r="C16" s="280"/>
      <c r="D16" s="280"/>
      <c r="E16" s="281"/>
      <c r="F16" s="96">
        <f>SUM(F12:F15)</f>
        <v>115</v>
      </c>
      <c r="G16" s="97"/>
      <c r="H16" s="125">
        <f>SUM(H12:H15)</f>
        <v>33</v>
      </c>
      <c r="I16" s="125">
        <f>SUM(I12:I15)</f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305" t="s">
        <v>9</v>
      </c>
      <c r="B17" s="306"/>
      <c r="C17" s="306"/>
      <c r="D17" s="306"/>
      <c r="E17" s="306"/>
      <c r="F17" s="306"/>
      <c r="G17" s="284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279" t="s">
        <v>29</v>
      </c>
      <c r="B18" s="307"/>
      <c r="C18" s="307"/>
      <c r="D18" s="307"/>
      <c r="E18" s="307"/>
      <c r="F18" s="307"/>
      <c r="G18" s="308"/>
      <c r="H18" s="42"/>
      <c r="I18" s="42"/>
      <c r="J18" s="283">
        <f>+K17+J16</f>
        <v>652666.80000000005</v>
      </c>
      <c r="K18" s="284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278" t="s">
        <v>66</v>
      </c>
      <c r="B21" s="309"/>
      <c r="C21" s="309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286" t="s">
        <v>0</v>
      </c>
      <c r="B22" s="300" t="s">
        <v>47</v>
      </c>
      <c r="C22" s="301"/>
      <c r="D22" s="302" t="s">
        <v>1</v>
      </c>
      <c r="E22" s="302" t="s">
        <v>17</v>
      </c>
      <c r="F22" s="302" t="s">
        <v>26</v>
      </c>
      <c r="G22" s="286" t="s">
        <v>2</v>
      </c>
      <c r="H22" s="289" t="s">
        <v>6</v>
      </c>
      <c r="I22" s="290"/>
      <c r="J22" s="291" t="s">
        <v>20</v>
      </c>
      <c r="K22" s="291" t="s">
        <v>21</v>
      </c>
    </row>
    <row r="23" spans="1:11" x14ac:dyDescent="0.25">
      <c r="A23" s="299"/>
      <c r="B23" s="286" t="s">
        <v>3</v>
      </c>
      <c r="C23" s="286" t="s">
        <v>4</v>
      </c>
      <c r="D23" s="303"/>
      <c r="E23" s="303"/>
      <c r="F23" s="303"/>
      <c r="G23" s="287"/>
      <c r="H23" s="297" t="s">
        <v>5</v>
      </c>
      <c r="I23" s="297" t="s">
        <v>86</v>
      </c>
      <c r="J23" s="292"/>
      <c r="K23" s="294"/>
    </row>
    <row r="24" spans="1:11" ht="23.25" customHeight="1" thickBot="1" x14ac:dyDescent="0.3">
      <c r="A24" s="296"/>
      <c r="B24" s="296"/>
      <c r="C24" s="296"/>
      <c r="D24" s="304"/>
      <c r="E24" s="304"/>
      <c r="F24" s="304"/>
      <c r="G24" s="288"/>
      <c r="H24" s="295"/>
      <c r="I24" s="298"/>
      <c r="J24" s="293"/>
      <c r="K24" s="295"/>
    </row>
    <row r="25" spans="1:11" ht="93" customHeight="1" thickBot="1" x14ac:dyDescent="0.3">
      <c r="A25" s="44">
        <v>1</v>
      </c>
      <c r="B25" s="70" t="s">
        <v>107</v>
      </c>
      <c r="C25" s="59" t="s">
        <v>122</v>
      </c>
      <c r="D25" s="70" t="s">
        <v>69</v>
      </c>
      <c r="E25" s="71" t="s">
        <v>109</v>
      </c>
      <c r="F25" s="70">
        <v>24</v>
      </c>
      <c r="G25" s="70" t="s">
        <v>41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279" t="s">
        <v>10</v>
      </c>
      <c r="C26" s="280"/>
      <c r="D26" s="280"/>
      <c r="E26" s="281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274" t="s">
        <v>9</v>
      </c>
      <c r="B27" s="275"/>
      <c r="C27" s="275"/>
      <c r="D27" s="275"/>
      <c r="E27" s="275"/>
      <c r="F27" s="275"/>
      <c r="G27" s="275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276" t="s">
        <v>29</v>
      </c>
      <c r="B28" s="277"/>
      <c r="C28" s="277"/>
      <c r="D28" s="277"/>
      <c r="E28" s="277"/>
      <c r="F28" s="277"/>
      <c r="G28" s="277"/>
      <c r="H28" s="28"/>
      <c r="I28" s="28"/>
      <c r="J28" s="321">
        <f>+K27+J26</f>
        <v>181445</v>
      </c>
      <c r="K28" s="275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278" t="s">
        <v>60</v>
      </c>
      <c r="B30" s="309"/>
      <c r="C30" s="309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286" t="s">
        <v>0</v>
      </c>
      <c r="B31" s="300" t="s">
        <v>47</v>
      </c>
      <c r="C31" s="301"/>
      <c r="D31" s="302" t="s">
        <v>1</v>
      </c>
      <c r="E31" s="302" t="s">
        <v>17</v>
      </c>
      <c r="F31" s="302" t="s">
        <v>26</v>
      </c>
      <c r="G31" s="286" t="s">
        <v>2</v>
      </c>
      <c r="H31" s="289" t="s">
        <v>6</v>
      </c>
      <c r="I31" s="290"/>
      <c r="J31" s="291" t="s">
        <v>20</v>
      </c>
      <c r="K31" s="291" t="s">
        <v>21</v>
      </c>
    </row>
    <row r="32" spans="1:11" x14ac:dyDescent="0.25">
      <c r="A32" s="299"/>
      <c r="B32" s="286" t="s">
        <v>3</v>
      </c>
      <c r="C32" s="286" t="s">
        <v>4</v>
      </c>
      <c r="D32" s="303"/>
      <c r="E32" s="303"/>
      <c r="F32" s="303"/>
      <c r="G32" s="287"/>
      <c r="H32" s="297" t="s">
        <v>5</v>
      </c>
      <c r="I32" s="297" t="s">
        <v>86</v>
      </c>
      <c r="J32" s="292"/>
      <c r="K32" s="294"/>
    </row>
    <row r="33" spans="1:11" ht="20.25" customHeight="1" thickBot="1" x14ac:dyDescent="0.3">
      <c r="A33" s="296"/>
      <c r="B33" s="296"/>
      <c r="C33" s="296"/>
      <c r="D33" s="304"/>
      <c r="E33" s="304"/>
      <c r="F33" s="304"/>
      <c r="G33" s="288"/>
      <c r="H33" s="295"/>
      <c r="I33" s="298"/>
      <c r="J33" s="293"/>
      <c r="K33" s="295"/>
    </row>
    <row r="34" spans="1:11" ht="75" customHeight="1" thickBot="1" x14ac:dyDescent="0.3">
      <c r="A34" s="44">
        <v>1</v>
      </c>
      <c r="B34" s="82" t="s">
        <v>110</v>
      </c>
      <c r="C34" s="110" t="s">
        <v>112</v>
      </c>
      <c r="D34" s="82" t="s">
        <v>62</v>
      </c>
      <c r="E34" s="82" t="s">
        <v>113</v>
      </c>
      <c r="F34" s="36">
        <v>16</v>
      </c>
      <c r="G34" s="82" t="s">
        <v>111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279" t="s">
        <v>10</v>
      </c>
      <c r="C35" s="280"/>
      <c r="D35" s="280"/>
      <c r="E35" s="281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274" t="s">
        <v>9</v>
      </c>
      <c r="B36" s="275"/>
      <c r="C36" s="275"/>
      <c r="D36" s="275"/>
      <c r="E36" s="275"/>
      <c r="F36" s="275"/>
      <c r="G36" s="275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276" t="s">
        <v>29</v>
      </c>
      <c r="B37" s="277"/>
      <c r="C37" s="277"/>
      <c r="D37" s="277"/>
      <c r="E37" s="277"/>
      <c r="F37" s="277"/>
      <c r="G37" s="277"/>
      <c r="H37" s="28"/>
      <c r="I37" s="28"/>
      <c r="J37" s="321">
        <f>+J35+K36</f>
        <v>94304</v>
      </c>
      <c r="K37" s="275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278" t="s">
        <v>98</v>
      </c>
      <c r="B40" s="309"/>
      <c r="C40" s="309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286" t="s">
        <v>0</v>
      </c>
      <c r="B41" s="300" t="s">
        <v>47</v>
      </c>
      <c r="C41" s="301"/>
      <c r="D41" s="302" t="s">
        <v>1</v>
      </c>
      <c r="E41" s="302" t="s">
        <v>17</v>
      </c>
      <c r="F41" s="302" t="s">
        <v>26</v>
      </c>
      <c r="G41" s="286" t="s">
        <v>2</v>
      </c>
      <c r="H41" s="289" t="s">
        <v>6</v>
      </c>
      <c r="I41" s="290"/>
      <c r="J41" s="291" t="s">
        <v>20</v>
      </c>
      <c r="K41" s="291" t="s">
        <v>21</v>
      </c>
    </row>
    <row r="42" spans="1:11" ht="15" customHeight="1" x14ac:dyDescent="0.25">
      <c r="A42" s="299"/>
      <c r="B42" s="286" t="s">
        <v>3</v>
      </c>
      <c r="C42" s="286" t="s">
        <v>4</v>
      </c>
      <c r="D42" s="303"/>
      <c r="E42" s="303"/>
      <c r="F42" s="303"/>
      <c r="G42" s="287"/>
      <c r="H42" s="297" t="s">
        <v>5</v>
      </c>
      <c r="I42" s="297" t="s">
        <v>86</v>
      </c>
      <c r="J42" s="292"/>
      <c r="K42" s="294"/>
    </row>
    <row r="43" spans="1:11" ht="24" customHeight="1" thickBot="1" x14ac:dyDescent="0.3">
      <c r="A43" s="296"/>
      <c r="B43" s="296"/>
      <c r="C43" s="296"/>
      <c r="D43" s="304"/>
      <c r="E43" s="304"/>
      <c r="F43" s="304"/>
      <c r="G43" s="288"/>
      <c r="H43" s="295"/>
      <c r="I43" s="298"/>
      <c r="J43" s="293"/>
      <c r="K43" s="295"/>
    </row>
    <row r="44" spans="1:11" ht="72" thickBot="1" x14ac:dyDescent="0.3">
      <c r="A44" s="44">
        <v>1</v>
      </c>
      <c r="B44" s="82" t="s">
        <v>114</v>
      </c>
      <c r="C44" s="59" t="s">
        <v>54</v>
      </c>
      <c r="D44" s="82" t="s">
        <v>115</v>
      </c>
      <c r="E44" s="82" t="s">
        <v>116</v>
      </c>
      <c r="F44" s="70">
        <v>24</v>
      </c>
      <c r="G44" s="82" t="s">
        <v>117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279" t="s">
        <v>10</v>
      </c>
      <c r="C45" s="280"/>
      <c r="D45" s="280"/>
      <c r="E45" s="281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274" t="s">
        <v>9</v>
      </c>
      <c r="B46" s="275"/>
      <c r="C46" s="275"/>
      <c r="D46" s="275"/>
      <c r="E46" s="275"/>
      <c r="F46" s="275"/>
      <c r="G46" s="275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276" t="s">
        <v>29</v>
      </c>
      <c r="B47" s="277"/>
      <c r="C47" s="277"/>
      <c r="D47" s="277"/>
      <c r="E47" s="277"/>
      <c r="F47" s="277"/>
      <c r="G47" s="277"/>
      <c r="H47" s="28"/>
      <c r="I47" s="28"/>
      <c r="J47" s="321">
        <f>+J45+K46</f>
        <v>175656</v>
      </c>
      <c r="K47" s="275"/>
    </row>
    <row r="49" spans="1:11" ht="15.75" thickBot="1" x14ac:dyDescent="0.3">
      <c r="A49" s="278" t="s">
        <v>79</v>
      </c>
      <c r="B49" s="309"/>
      <c r="C49" s="309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286" t="s">
        <v>0</v>
      </c>
      <c r="B50" s="300" t="s">
        <v>47</v>
      </c>
      <c r="C50" s="301"/>
      <c r="D50" s="302" t="s">
        <v>1</v>
      </c>
      <c r="E50" s="302" t="s">
        <v>17</v>
      </c>
      <c r="F50" s="302" t="s">
        <v>26</v>
      </c>
      <c r="G50" s="286" t="s">
        <v>2</v>
      </c>
      <c r="H50" s="289" t="s">
        <v>6</v>
      </c>
      <c r="I50" s="290"/>
      <c r="J50" s="291" t="s">
        <v>20</v>
      </c>
      <c r="K50" s="291" t="s">
        <v>21</v>
      </c>
    </row>
    <row r="51" spans="1:11" x14ac:dyDescent="0.25">
      <c r="A51" s="299"/>
      <c r="B51" s="286" t="s">
        <v>3</v>
      </c>
      <c r="C51" s="286" t="s">
        <v>4</v>
      </c>
      <c r="D51" s="303"/>
      <c r="E51" s="303"/>
      <c r="F51" s="303"/>
      <c r="G51" s="287"/>
      <c r="H51" s="297" t="s">
        <v>5</v>
      </c>
      <c r="I51" s="297" t="s">
        <v>86</v>
      </c>
      <c r="J51" s="292"/>
      <c r="K51" s="294"/>
    </row>
    <row r="52" spans="1:11" ht="19.5" customHeight="1" thickBot="1" x14ac:dyDescent="0.3">
      <c r="A52" s="296"/>
      <c r="B52" s="296"/>
      <c r="C52" s="296"/>
      <c r="D52" s="304"/>
      <c r="E52" s="304"/>
      <c r="F52" s="304"/>
      <c r="G52" s="288"/>
      <c r="H52" s="295"/>
      <c r="I52" s="298"/>
      <c r="J52" s="293"/>
      <c r="K52" s="295"/>
    </row>
    <row r="53" spans="1:11" ht="63" customHeight="1" thickBot="1" x14ac:dyDescent="0.3">
      <c r="A53" s="82">
        <v>1</v>
      </c>
      <c r="B53" s="82" t="s">
        <v>81</v>
      </c>
      <c r="C53" s="110" t="s">
        <v>119</v>
      </c>
      <c r="D53" s="82" t="s">
        <v>43</v>
      </c>
      <c r="E53" s="82" t="s">
        <v>103</v>
      </c>
      <c r="F53" s="82">
        <v>24</v>
      </c>
      <c r="G53" s="82" t="s">
        <v>118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81</v>
      </c>
      <c r="C54" s="73" t="s">
        <v>121</v>
      </c>
      <c r="D54" s="82" t="s">
        <v>43</v>
      </c>
      <c r="E54" s="82" t="s">
        <v>130</v>
      </c>
      <c r="F54" s="82">
        <v>32</v>
      </c>
      <c r="G54" s="82" t="s">
        <v>120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279" t="s">
        <v>10</v>
      </c>
      <c r="C55" s="280"/>
      <c r="D55" s="280"/>
      <c r="E55" s="281"/>
      <c r="F55" s="103">
        <f>SUM(F53:F54)</f>
        <v>56</v>
      </c>
      <c r="G55" s="102"/>
      <c r="H55" s="103">
        <f>SUM(H53:H54)</f>
        <v>7</v>
      </c>
      <c r="I55" s="103">
        <f>SUM(I53:I54)</f>
        <v>63</v>
      </c>
      <c r="J55" s="104">
        <f>SUM(J53:J54)</f>
        <v>116112</v>
      </c>
      <c r="K55" s="104">
        <f>SUM(K53:K54)</f>
        <v>228956</v>
      </c>
    </row>
    <row r="56" spans="1:11" ht="15.75" thickBot="1" x14ac:dyDescent="0.3">
      <c r="A56" s="274" t="s">
        <v>9</v>
      </c>
      <c r="B56" s="275"/>
      <c r="C56" s="275"/>
      <c r="D56" s="275"/>
      <c r="E56" s="275"/>
      <c r="F56" s="275"/>
      <c r="G56" s="275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276" t="s">
        <v>29</v>
      </c>
      <c r="B57" s="277"/>
      <c r="C57" s="277"/>
      <c r="D57" s="277"/>
      <c r="E57" s="277"/>
      <c r="F57" s="277"/>
      <c r="G57" s="277"/>
      <c r="H57" s="28"/>
      <c r="I57" s="28"/>
      <c r="J57" s="321">
        <f>+K56+J55</f>
        <v>367963.6</v>
      </c>
      <c r="K57" s="275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278" t="s">
        <v>11</v>
      </c>
      <c r="B59" s="309"/>
      <c r="C59" s="309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286" t="s">
        <v>0</v>
      </c>
      <c r="B60" s="300" t="s">
        <v>47</v>
      </c>
      <c r="C60" s="301"/>
      <c r="D60" s="302" t="s">
        <v>1</v>
      </c>
      <c r="E60" s="302" t="s">
        <v>17</v>
      </c>
      <c r="F60" s="302" t="s">
        <v>26</v>
      </c>
      <c r="G60" s="286" t="s">
        <v>2</v>
      </c>
      <c r="H60" s="289" t="s">
        <v>6</v>
      </c>
      <c r="I60" s="290"/>
      <c r="J60" s="291" t="s">
        <v>20</v>
      </c>
      <c r="K60" s="291" t="s">
        <v>21</v>
      </c>
    </row>
    <row r="61" spans="1:11" x14ac:dyDescent="0.25">
      <c r="A61" s="299"/>
      <c r="B61" s="286" t="s">
        <v>3</v>
      </c>
      <c r="C61" s="286" t="s">
        <v>4</v>
      </c>
      <c r="D61" s="303"/>
      <c r="E61" s="303"/>
      <c r="F61" s="303"/>
      <c r="G61" s="287"/>
      <c r="H61" s="297" t="s">
        <v>5</v>
      </c>
      <c r="I61" s="297" t="s">
        <v>86</v>
      </c>
      <c r="J61" s="292"/>
      <c r="K61" s="294"/>
    </row>
    <row r="62" spans="1:11" ht="19.5" customHeight="1" thickBot="1" x14ac:dyDescent="0.3">
      <c r="A62" s="296"/>
      <c r="B62" s="296"/>
      <c r="C62" s="296"/>
      <c r="D62" s="304"/>
      <c r="E62" s="304"/>
      <c r="F62" s="304"/>
      <c r="G62" s="288"/>
      <c r="H62" s="295"/>
      <c r="I62" s="298"/>
      <c r="J62" s="293"/>
      <c r="K62" s="295"/>
    </row>
    <row r="63" spans="1:11" ht="57.75" thickBot="1" x14ac:dyDescent="0.3">
      <c r="A63" s="44">
        <v>1</v>
      </c>
      <c r="B63" s="82" t="s">
        <v>127</v>
      </c>
      <c r="C63" s="59" t="s">
        <v>123</v>
      </c>
      <c r="D63" s="82" t="s">
        <v>124</v>
      </c>
      <c r="E63" s="127" t="s">
        <v>126</v>
      </c>
      <c r="F63" s="70">
        <v>2</v>
      </c>
      <c r="G63" s="82" t="s">
        <v>125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279" t="s">
        <v>10</v>
      </c>
      <c r="C64" s="280"/>
      <c r="D64" s="280"/>
      <c r="E64" s="281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274" t="s">
        <v>9</v>
      </c>
      <c r="B65" s="275"/>
      <c r="C65" s="275"/>
      <c r="D65" s="275"/>
      <c r="E65" s="275"/>
      <c r="F65" s="275"/>
      <c r="G65" s="275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276" t="s">
        <v>29</v>
      </c>
      <c r="B66" s="277"/>
      <c r="C66" s="277"/>
      <c r="D66" s="277"/>
      <c r="E66" s="277"/>
      <c r="F66" s="277"/>
      <c r="G66" s="277"/>
      <c r="H66" s="28"/>
      <c r="I66" s="28"/>
      <c r="J66" s="321">
        <f>+J64+K65</f>
        <v>0</v>
      </c>
      <c r="K66" s="275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285" t="s">
        <v>22</v>
      </c>
      <c r="C68" s="285"/>
      <c r="D68" s="121"/>
      <c r="E68" s="121"/>
      <c r="F68" s="75"/>
      <c r="G68" s="75"/>
    </row>
    <row r="69" spans="1:11" x14ac:dyDescent="0.25">
      <c r="A69" s="282" t="s">
        <v>58</v>
      </c>
      <c r="B69" s="282"/>
      <c r="C69" s="107">
        <f>A55+A45+A35+A26+A16</f>
        <v>9</v>
      </c>
    </row>
    <row r="70" spans="1:11" x14ac:dyDescent="0.25">
      <c r="A70" s="282" t="s">
        <v>158</v>
      </c>
      <c r="B70" s="282"/>
      <c r="C70" s="107">
        <f>+H16+H26+H35+H45+H55</f>
        <v>91</v>
      </c>
    </row>
    <row r="71" spans="1:11" ht="15" customHeight="1" x14ac:dyDescent="0.25">
      <c r="A71" s="327" t="s">
        <v>157</v>
      </c>
      <c r="B71" s="327"/>
      <c r="C71" s="124">
        <f>I64+I55+I45+I35+I26+I16</f>
        <v>248</v>
      </c>
    </row>
    <row r="72" spans="1:11" x14ac:dyDescent="0.25">
      <c r="A72" s="326" t="s">
        <v>159</v>
      </c>
      <c r="B72" s="326"/>
      <c r="C72" s="163">
        <f ca="1">SUM(C70:C72)</f>
        <v>4068</v>
      </c>
    </row>
    <row r="73" spans="1:11" x14ac:dyDescent="0.25">
      <c r="A73" s="282" t="s">
        <v>128</v>
      </c>
      <c r="B73" s="282"/>
      <c r="C73" s="122">
        <v>1</v>
      </c>
      <c r="E73" s="278" t="s">
        <v>31</v>
      </c>
      <c r="F73" s="278"/>
      <c r="G73" s="278"/>
      <c r="H73" s="318">
        <f>+J16+J26+J35+J45+J55+J64</f>
        <v>591203.80000000005</v>
      </c>
      <c r="I73" s="318"/>
      <c r="J73" s="166">
        <f>H73/H75</f>
        <v>0.40162335769914237</v>
      </c>
    </row>
    <row r="74" spans="1:11" x14ac:dyDescent="0.25">
      <c r="A74" s="159" t="s">
        <v>156</v>
      </c>
      <c r="B74" s="159"/>
      <c r="C74" s="160">
        <f>H63</f>
        <v>40</v>
      </c>
      <c r="D74" s="100"/>
      <c r="E74" s="106" t="s">
        <v>32</v>
      </c>
      <c r="F74" s="15"/>
      <c r="G74" s="4"/>
      <c r="H74" s="318">
        <f>+K17+K27+K36+K46+K56</f>
        <v>880831.6</v>
      </c>
      <c r="I74" s="318"/>
      <c r="J74" s="166">
        <f>H74/H75</f>
        <v>0.59837664230085774</v>
      </c>
    </row>
    <row r="75" spans="1:11" ht="36.75" customHeight="1" x14ac:dyDescent="0.25">
      <c r="A75" s="278" t="s">
        <v>160</v>
      </c>
      <c r="B75" s="329"/>
      <c r="C75" s="158">
        <f>+C70+C71+C74</f>
        <v>379</v>
      </c>
      <c r="E75" s="273" t="s">
        <v>96</v>
      </c>
      <c r="F75" s="273"/>
      <c r="G75" s="273"/>
      <c r="H75" s="318">
        <f>+H73+H74</f>
        <v>1472035.4</v>
      </c>
      <c r="I75" s="319"/>
    </row>
    <row r="76" spans="1:11" x14ac:dyDescent="0.25">
      <c r="A76" s="159" t="s">
        <v>88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328" t="s">
        <v>134</v>
      </c>
      <c r="C77" s="328"/>
      <c r="D77" s="328"/>
      <c r="E77" s="328"/>
      <c r="F77" s="124"/>
    </row>
    <row r="78" spans="1:11" x14ac:dyDescent="0.25">
      <c r="B78" s="5" t="s">
        <v>42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129</v>
      </c>
      <c r="C79" s="120">
        <v>1</v>
      </c>
      <c r="D79" s="131" t="s">
        <v>133</v>
      </c>
      <c r="E79" s="5">
        <f>+C71</f>
        <v>248</v>
      </c>
    </row>
    <row r="80" spans="1:11" ht="6" customHeight="1" x14ac:dyDescent="0.25"/>
  </sheetData>
  <mergeCells count="124"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52"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360" t="s">
        <v>11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2" ht="15" customHeight="1" x14ac:dyDescent="0.25">
      <c r="A3" s="360" t="s">
        <v>14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360" t="s">
        <v>59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1:12" x14ac:dyDescent="0.25">
      <c r="A7" s="317"/>
      <c r="B7" s="317"/>
      <c r="C7" s="317"/>
      <c r="D7" s="317"/>
      <c r="E7" s="317"/>
      <c r="F7" s="317"/>
      <c r="G7" s="317"/>
      <c r="H7" s="317"/>
      <c r="I7" s="317"/>
    </row>
    <row r="10" spans="1:12" ht="15.75" customHeight="1" x14ac:dyDescent="0.25">
      <c r="A10" s="359" t="s">
        <v>19</v>
      </c>
      <c r="B10" s="359"/>
      <c r="C10" s="359"/>
      <c r="D10" s="359"/>
      <c r="E10" s="359"/>
      <c r="F10" s="359"/>
      <c r="G10" s="359"/>
      <c r="H10" s="359"/>
      <c r="I10" s="359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340" t="s">
        <v>0</v>
      </c>
      <c r="B12" s="355" t="s">
        <v>47</v>
      </c>
      <c r="C12" s="356"/>
      <c r="D12" s="340" t="s">
        <v>1</v>
      </c>
      <c r="E12" s="340" t="s">
        <v>17</v>
      </c>
      <c r="F12" s="340" t="s">
        <v>26</v>
      </c>
      <c r="G12" s="340" t="s">
        <v>2</v>
      </c>
      <c r="H12" s="343" t="s">
        <v>6</v>
      </c>
      <c r="I12" s="344"/>
      <c r="J12" s="345" t="s">
        <v>20</v>
      </c>
      <c r="K12" s="345" t="s">
        <v>21</v>
      </c>
    </row>
    <row r="13" spans="1:12" x14ac:dyDescent="0.25">
      <c r="A13" s="354"/>
      <c r="B13" s="340" t="s">
        <v>3</v>
      </c>
      <c r="C13" s="340" t="s">
        <v>4</v>
      </c>
      <c r="D13" s="357"/>
      <c r="E13" s="357"/>
      <c r="F13" s="357"/>
      <c r="G13" s="341"/>
      <c r="H13" s="351" t="s">
        <v>5</v>
      </c>
      <c r="I13" s="345" t="s">
        <v>138</v>
      </c>
      <c r="J13" s="346"/>
      <c r="K13" s="348"/>
    </row>
    <row r="14" spans="1:12" ht="18.75" customHeight="1" thickBot="1" x14ac:dyDescent="0.3">
      <c r="A14" s="350"/>
      <c r="B14" s="350"/>
      <c r="C14" s="350"/>
      <c r="D14" s="358"/>
      <c r="E14" s="358"/>
      <c r="F14" s="358"/>
      <c r="G14" s="342"/>
      <c r="H14" s="352"/>
      <c r="I14" s="353"/>
      <c r="J14" s="347"/>
      <c r="K14" s="349"/>
    </row>
    <row r="15" spans="1:12" ht="57" customHeight="1" thickBot="1" x14ac:dyDescent="0.3">
      <c r="A15" s="137">
        <v>1</v>
      </c>
      <c r="B15" s="70" t="s">
        <v>140</v>
      </c>
      <c r="C15" s="110" t="s">
        <v>143</v>
      </c>
      <c r="D15" s="138" t="s">
        <v>38</v>
      </c>
      <c r="E15" s="138" t="s">
        <v>135</v>
      </c>
      <c r="F15" s="138">
        <v>32</v>
      </c>
      <c r="G15" s="138" t="s">
        <v>102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144</v>
      </c>
      <c r="C16" s="73" t="s">
        <v>141</v>
      </c>
      <c r="D16" s="138" t="s">
        <v>38</v>
      </c>
      <c r="E16" s="138" t="s">
        <v>142</v>
      </c>
      <c r="F16" s="59">
        <v>40</v>
      </c>
      <c r="G16" s="138" t="s">
        <v>139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153</v>
      </c>
      <c r="C17" s="110" t="s">
        <v>112</v>
      </c>
      <c r="D17" s="138" t="s">
        <v>38</v>
      </c>
      <c r="E17" s="138" t="s">
        <v>136</v>
      </c>
      <c r="F17" s="59">
        <v>32</v>
      </c>
      <c r="G17" s="138" t="s">
        <v>137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154</v>
      </c>
      <c r="C18" s="59" t="s">
        <v>54</v>
      </c>
      <c r="D18" s="138" t="s">
        <v>38</v>
      </c>
      <c r="E18" s="138" t="s">
        <v>149</v>
      </c>
      <c r="F18" s="59">
        <v>27</v>
      </c>
      <c r="G18" s="138" t="s">
        <v>152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330" t="s">
        <v>10</v>
      </c>
      <c r="C19" s="331"/>
      <c r="D19" s="331"/>
      <c r="E19" s="332"/>
      <c r="F19" s="146">
        <f>SUM(F15:F18)</f>
        <v>131</v>
      </c>
      <c r="G19" s="147"/>
      <c r="H19" s="146">
        <f>SUM(H15:H18)</f>
        <v>62</v>
      </c>
      <c r="I19" s="146">
        <f>SUM(I15:I18)</f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333" t="s">
        <v>9</v>
      </c>
      <c r="B20" s="334"/>
      <c r="C20" s="334"/>
      <c r="D20" s="334"/>
      <c r="E20" s="334"/>
      <c r="F20" s="334"/>
      <c r="G20" s="335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336" t="s">
        <v>29</v>
      </c>
      <c r="B21" s="337"/>
      <c r="C21" s="337"/>
      <c r="D21" s="337"/>
      <c r="E21" s="337"/>
      <c r="F21" s="337"/>
      <c r="G21" s="338"/>
      <c r="H21" s="144"/>
      <c r="I21" s="144"/>
      <c r="J21" s="339">
        <f>+K20+J19</f>
        <v>821546</v>
      </c>
      <c r="K21" s="335"/>
    </row>
    <row r="24" spans="1:13" ht="15.75" thickBot="1" x14ac:dyDescent="0.3">
      <c r="A24" s="278" t="s">
        <v>60</v>
      </c>
      <c r="B24" s="309"/>
      <c r="C24" s="309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286" t="s">
        <v>0</v>
      </c>
      <c r="B25" s="300" t="s">
        <v>47</v>
      </c>
      <c r="C25" s="301"/>
      <c r="D25" s="302" t="s">
        <v>1</v>
      </c>
      <c r="E25" s="302" t="s">
        <v>17</v>
      </c>
      <c r="F25" s="302" t="s">
        <v>26</v>
      </c>
      <c r="G25" s="286" t="s">
        <v>2</v>
      </c>
      <c r="H25" s="289" t="s">
        <v>6</v>
      </c>
      <c r="I25" s="290"/>
      <c r="J25" s="291" t="s">
        <v>20</v>
      </c>
      <c r="K25" s="291" t="s">
        <v>21</v>
      </c>
    </row>
    <row r="26" spans="1:13" x14ac:dyDescent="0.25">
      <c r="A26" s="299"/>
      <c r="B26" s="286" t="s">
        <v>3</v>
      </c>
      <c r="C26" s="286" t="s">
        <v>4</v>
      </c>
      <c r="D26" s="303"/>
      <c r="E26" s="303"/>
      <c r="F26" s="303"/>
      <c r="G26" s="287"/>
      <c r="H26" s="297" t="s">
        <v>5</v>
      </c>
      <c r="I26" s="297" t="s">
        <v>86</v>
      </c>
      <c r="J26" s="292"/>
      <c r="K26" s="294"/>
    </row>
    <row r="27" spans="1:13" ht="19.5" customHeight="1" thickBot="1" x14ac:dyDescent="0.3">
      <c r="A27" s="296"/>
      <c r="B27" s="296"/>
      <c r="C27" s="296"/>
      <c r="D27" s="304"/>
      <c r="E27" s="304"/>
      <c r="F27" s="304"/>
      <c r="G27" s="288"/>
      <c r="H27" s="295"/>
      <c r="I27" s="298"/>
      <c r="J27" s="293"/>
      <c r="K27" s="295"/>
    </row>
    <row r="28" spans="1:13" ht="72" thickBot="1" x14ac:dyDescent="0.3">
      <c r="A28" s="70">
        <v>1</v>
      </c>
      <c r="B28" s="44" t="s">
        <v>65</v>
      </c>
      <c r="C28" s="59" t="s">
        <v>61</v>
      </c>
      <c r="D28" s="70" t="s">
        <v>62</v>
      </c>
      <c r="E28" s="71" t="s">
        <v>145</v>
      </c>
      <c r="F28" s="70">
        <v>24</v>
      </c>
      <c r="G28" s="70" t="s">
        <v>64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155</v>
      </c>
      <c r="C29" s="59" t="s">
        <v>67</v>
      </c>
      <c r="D29" s="70" t="s">
        <v>62</v>
      </c>
      <c r="E29" s="71" t="s">
        <v>168</v>
      </c>
      <c r="F29" s="70">
        <v>24</v>
      </c>
      <c r="G29" s="70" t="s">
        <v>148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161</v>
      </c>
      <c r="C30" s="59" t="s">
        <v>162</v>
      </c>
      <c r="D30" s="165" t="s">
        <v>163</v>
      </c>
      <c r="E30" s="165" t="s">
        <v>164</v>
      </c>
      <c r="F30" s="14">
        <v>16</v>
      </c>
      <c r="G30" s="14" t="s">
        <v>165</v>
      </c>
      <c r="H30" s="14">
        <v>53</v>
      </c>
      <c r="I30" s="14">
        <v>16</v>
      </c>
      <c r="J30" s="74">
        <v>0</v>
      </c>
      <c r="K30" s="74">
        <v>0</v>
      </c>
      <c r="M30" s="3" t="s">
        <v>12</v>
      </c>
    </row>
    <row r="31" spans="1:13" s="36" customFormat="1" ht="72" thickBot="1" x14ac:dyDescent="0.3">
      <c r="A31" s="169">
        <v>1</v>
      </c>
      <c r="B31" s="168" t="s">
        <v>167</v>
      </c>
      <c r="C31" s="59" t="s">
        <v>162</v>
      </c>
      <c r="D31" s="165" t="s">
        <v>163</v>
      </c>
      <c r="E31" s="168" t="s">
        <v>166</v>
      </c>
      <c r="F31" s="14">
        <v>16</v>
      </c>
      <c r="G31" s="170" t="s">
        <v>165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279" t="s">
        <v>10</v>
      </c>
      <c r="C32" s="280"/>
      <c r="D32" s="280"/>
      <c r="E32" s="281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274" t="s">
        <v>9</v>
      </c>
      <c r="B33" s="275"/>
      <c r="C33" s="275"/>
      <c r="D33" s="275"/>
      <c r="E33" s="275"/>
      <c r="F33" s="275"/>
      <c r="G33" s="275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276" t="s">
        <v>29</v>
      </c>
      <c r="B34" s="277"/>
      <c r="C34" s="277"/>
      <c r="D34" s="277"/>
      <c r="E34" s="277"/>
      <c r="F34" s="277"/>
      <c r="G34" s="277"/>
      <c r="H34" s="28"/>
      <c r="I34" s="28"/>
      <c r="J34" s="321">
        <f>+J32+K33</f>
        <v>419860</v>
      </c>
      <c r="K34" s="275"/>
    </row>
    <row r="37" spans="1:11" ht="15.75" thickBot="1" x14ac:dyDescent="0.3">
      <c r="A37" s="278" t="s">
        <v>79</v>
      </c>
      <c r="B37" s="309"/>
      <c r="C37" s="309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86" t="s">
        <v>0</v>
      </c>
      <c r="B38" s="300" t="s">
        <v>47</v>
      </c>
      <c r="C38" s="301"/>
      <c r="D38" s="302" t="s">
        <v>1</v>
      </c>
      <c r="E38" s="302" t="s">
        <v>17</v>
      </c>
      <c r="F38" s="302" t="s">
        <v>26</v>
      </c>
      <c r="G38" s="286" t="s">
        <v>2</v>
      </c>
      <c r="H38" s="289" t="s">
        <v>6</v>
      </c>
      <c r="I38" s="290"/>
      <c r="J38" s="291" t="s">
        <v>20</v>
      </c>
      <c r="K38" s="291" t="s">
        <v>21</v>
      </c>
    </row>
    <row r="39" spans="1:11" x14ac:dyDescent="0.25">
      <c r="A39" s="299"/>
      <c r="B39" s="286" t="s">
        <v>3</v>
      </c>
      <c r="C39" s="286" t="s">
        <v>4</v>
      </c>
      <c r="D39" s="303"/>
      <c r="E39" s="303"/>
      <c r="F39" s="303"/>
      <c r="G39" s="287"/>
      <c r="H39" s="297" t="s">
        <v>5</v>
      </c>
      <c r="I39" s="297" t="s">
        <v>86</v>
      </c>
      <c r="J39" s="292"/>
      <c r="K39" s="294"/>
    </row>
    <row r="40" spans="1:11" ht="15.75" thickBot="1" x14ac:dyDescent="0.3">
      <c r="A40" s="296"/>
      <c r="B40" s="296"/>
      <c r="C40" s="296"/>
      <c r="D40" s="304"/>
      <c r="E40" s="304"/>
      <c r="F40" s="304"/>
      <c r="G40" s="288"/>
      <c r="H40" s="295"/>
      <c r="I40" s="298"/>
      <c r="J40" s="293"/>
      <c r="K40" s="295"/>
    </row>
    <row r="41" spans="1:11" ht="72" thickBot="1" x14ac:dyDescent="0.3">
      <c r="A41" s="82">
        <v>1</v>
      </c>
      <c r="B41" s="82" t="s">
        <v>82</v>
      </c>
      <c r="C41" s="110" t="s">
        <v>146</v>
      </c>
      <c r="D41" s="82" t="s">
        <v>43</v>
      </c>
      <c r="E41" s="82" t="s">
        <v>147</v>
      </c>
      <c r="F41" s="82">
        <v>24</v>
      </c>
      <c r="G41" s="82" t="s">
        <v>118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279" t="s">
        <v>10</v>
      </c>
      <c r="C42" s="280"/>
      <c r="D42" s="280"/>
      <c r="E42" s="281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274" t="s">
        <v>9</v>
      </c>
      <c r="B43" s="275"/>
      <c r="C43" s="275"/>
      <c r="D43" s="275"/>
      <c r="E43" s="275"/>
      <c r="F43" s="275"/>
      <c r="G43" s="275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276" t="s">
        <v>29</v>
      </c>
      <c r="B44" s="277"/>
      <c r="C44" s="277"/>
      <c r="D44" s="277"/>
      <c r="E44" s="277"/>
      <c r="F44" s="277"/>
      <c r="G44" s="277"/>
      <c r="H44" s="28"/>
      <c r="I44" s="28"/>
      <c r="J44" s="321">
        <f>+K43+J42</f>
        <v>181524</v>
      </c>
      <c r="K44" s="275"/>
    </row>
    <row r="46" spans="1:11" ht="15.75" thickBot="1" x14ac:dyDescent="0.3">
      <c r="A46" s="278" t="s">
        <v>66</v>
      </c>
      <c r="B46" s="309"/>
      <c r="C46" s="309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86" t="s">
        <v>0</v>
      </c>
      <c r="B47" s="300" t="s">
        <v>47</v>
      </c>
      <c r="C47" s="301"/>
      <c r="D47" s="302" t="s">
        <v>1</v>
      </c>
      <c r="E47" s="302" t="s">
        <v>17</v>
      </c>
      <c r="F47" s="302" t="s">
        <v>26</v>
      </c>
      <c r="G47" s="286" t="s">
        <v>2</v>
      </c>
      <c r="H47" s="289" t="s">
        <v>6</v>
      </c>
      <c r="I47" s="290"/>
      <c r="J47" s="291" t="s">
        <v>20</v>
      </c>
      <c r="K47" s="291" t="s">
        <v>21</v>
      </c>
    </row>
    <row r="48" spans="1:11" x14ac:dyDescent="0.25">
      <c r="A48" s="299"/>
      <c r="B48" s="286" t="s">
        <v>3</v>
      </c>
      <c r="C48" s="286" t="s">
        <v>4</v>
      </c>
      <c r="D48" s="303"/>
      <c r="E48" s="303"/>
      <c r="F48" s="303"/>
      <c r="G48" s="287"/>
      <c r="H48" s="297" t="s">
        <v>5</v>
      </c>
      <c r="I48" s="297" t="s">
        <v>86</v>
      </c>
      <c r="J48" s="292"/>
      <c r="K48" s="294"/>
    </row>
    <row r="49" spans="1:11" ht="15.75" thickBot="1" x14ac:dyDescent="0.3">
      <c r="A49" s="296"/>
      <c r="B49" s="296"/>
      <c r="C49" s="296"/>
      <c r="D49" s="304"/>
      <c r="E49" s="304"/>
      <c r="F49" s="304"/>
      <c r="G49" s="288"/>
      <c r="H49" s="295"/>
      <c r="I49" s="298"/>
      <c r="J49" s="293"/>
      <c r="K49" s="295"/>
    </row>
    <row r="50" spans="1:11" ht="86.25" thickBot="1" x14ac:dyDescent="0.3">
      <c r="A50" s="44">
        <v>1</v>
      </c>
      <c r="B50" s="70" t="s">
        <v>107</v>
      </c>
      <c r="C50" s="59" t="s">
        <v>122</v>
      </c>
      <c r="D50" s="70" t="s">
        <v>69</v>
      </c>
      <c r="E50" s="71" t="s">
        <v>150</v>
      </c>
      <c r="F50" s="70">
        <v>24</v>
      </c>
      <c r="G50" s="70" t="s">
        <v>151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279" t="s">
        <v>10</v>
      </c>
      <c r="C51" s="280"/>
      <c r="D51" s="280"/>
      <c r="E51" s="281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274" t="s">
        <v>9</v>
      </c>
      <c r="B52" s="275"/>
      <c r="C52" s="275"/>
      <c r="D52" s="275"/>
      <c r="E52" s="275"/>
      <c r="F52" s="275"/>
      <c r="G52" s="275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276" t="s">
        <v>29</v>
      </c>
      <c r="B53" s="277"/>
      <c r="C53" s="277"/>
      <c r="D53" s="277"/>
      <c r="E53" s="277"/>
      <c r="F53" s="277"/>
      <c r="G53" s="277"/>
      <c r="H53" s="28"/>
      <c r="I53" s="28"/>
      <c r="J53" s="321">
        <f>+K52+J51</f>
        <v>91020</v>
      </c>
      <c r="K53" s="275"/>
    </row>
    <row r="55" spans="1:11" x14ac:dyDescent="0.25">
      <c r="B55" s="285" t="s">
        <v>22</v>
      </c>
      <c r="C55" s="285"/>
      <c r="D55" s="152"/>
      <c r="E55" s="152"/>
      <c r="F55" s="75"/>
      <c r="G55" s="75"/>
    </row>
    <row r="56" spans="1:11" x14ac:dyDescent="0.25">
      <c r="A56" s="282" t="s">
        <v>58</v>
      </c>
      <c r="B56" s="282"/>
      <c r="C56" s="155">
        <f>+A19+A32+A42+A51</f>
        <v>10</v>
      </c>
    </row>
    <row r="57" spans="1:11" x14ac:dyDescent="0.25">
      <c r="A57" s="282" t="s">
        <v>88</v>
      </c>
      <c r="B57" s="282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282" t="s">
        <v>8</v>
      </c>
      <c r="B58" s="282"/>
      <c r="C58" s="155">
        <f>+H19+H32+H42+H51</f>
        <v>187</v>
      </c>
      <c r="E58" s="278" t="s">
        <v>31</v>
      </c>
      <c r="F58" s="278"/>
      <c r="G58" s="278"/>
      <c r="H58" s="361">
        <f>+J19+J32+J42+J51</f>
        <v>652100</v>
      </c>
      <c r="I58" s="361"/>
      <c r="J58" s="166"/>
    </row>
    <row r="59" spans="1:11" x14ac:dyDescent="0.25">
      <c r="A59" s="312" t="s">
        <v>87</v>
      </c>
      <c r="B59" s="312"/>
      <c r="C59" s="157">
        <f>+I32+I42+I51+I19</f>
        <v>267</v>
      </c>
      <c r="E59" s="157" t="s">
        <v>32</v>
      </c>
      <c r="F59" s="15"/>
      <c r="G59" s="4"/>
      <c r="H59" s="361">
        <f>+K20+K33+K43+K52</f>
        <v>861850</v>
      </c>
      <c r="I59" s="361"/>
      <c r="J59" s="166"/>
    </row>
    <row r="60" spans="1:11" x14ac:dyDescent="0.25">
      <c r="A60" s="312"/>
      <c r="B60" s="312"/>
      <c r="C60" s="157"/>
      <c r="G60" s="3"/>
      <c r="H60" s="175"/>
      <c r="I60" s="176"/>
    </row>
    <row r="61" spans="1:11" x14ac:dyDescent="0.25">
      <c r="A61" s="282" t="s">
        <v>76</v>
      </c>
      <c r="B61" s="282"/>
      <c r="C61" s="155">
        <f>+C58+C59</f>
        <v>454</v>
      </c>
      <c r="E61" s="273" t="s">
        <v>96</v>
      </c>
      <c r="F61" s="273"/>
      <c r="G61" s="273"/>
      <c r="H61" s="361">
        <f>+H58+H59</f>
        <v>1513950</v>
      </c>
      <c r="I61" s="362"/>
    </row>
    <row r="63" spans="1:11" x14ac:dyDescent="0.25">
      <c r="C63" s="173" t="s">
        <v>57</v>
      </c>
    </row>
    <row r="65" spans="2:5" x14ac:dyDescent="0.25">
      <c r="B65" s="177" t="s">
        <v>58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169</v>
      </c>
      <c r="E66" s="5">
        <v>267</v>
      </c>
    </row>
  </sheetData>
  <mergeCells count="87">
    <mergeCell ref="H58:I58"/>
    <mergeCell ref="A59:B60"/>
    <mergeCell ref="H59:I59"/>
    <mergeCell ref="A61:B61"/>
    <mergeCell ref="E61:G61"/>
    <mergeCell ref="H61:I61"/>
    <mergeCell ref="A56:B56"/>
    <mergeCell ref="A57:B57"/>
    <mergeCell ref="A58:B58"/>
    <mergeCell ref="E58:G58"/>
    <mergeCell ref="B51:E51"/>
    <mergeCell ref="A52:G52"/>
    <mergeCell ref="A53:G53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46:C46"/>
    <mergeCell ref="A47:A49"/>
    <mergeCell ref="B47:C47"/>
    <mergeCell ref="D47:D49"/>
    <mergeCell ref="E47:E49"/>
    <mergeCell ref="B48:B49"/>
    <mergeCell ref="C48:C49"/>
    <mergeCell ref="F12:F14"/>
    <mergeCell ref="A7:I7"/>
    <mergeCell ref="A10:I10"/>
    <mergeCell ref="A6:K6"/>
    <mergeCell ref="A2:K2"/>
    <mergeCell ref="A3:K3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A24:C24"/>
    <mergeCell ref="A25:A27"/>
    <mergeCell ref="B25:C25"/>
    <mergeCell ref="D25:D27"/>
    <mergeCell ref="E25:E27"/>
    <mergeCell ref="B26:B27"/>
    <mergeCell ref="C26:C27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37:C37"/>
    <mergeCell ref="A38:A40"/>
    <mergeCell ref="B38:C38"/>
    <mergeCell ref="D38:D40"/>
    <mergeCell ref="E38:E40"/>
    <mergeCell ref="B39:B40"/>
    <mergeCell ref="C39:C40"/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opLeftCell="A37" workbookViewId="0">
      <selection activeCell="B13" sqref="B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360" t="s">
        <v>11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6.5" customHeight="1" x14ac:dyDescent="0.25">
      <c r="A3" s="360" t="s">
        <v>59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311" t="s">
        <v>170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x14ac:dyDescent="0.25">
      <c r="A7" s="317"/>
      <c r="B7" s="317"/>
      <c r="C7" s="317"/>
      <c r="D7" s="317"/>
      <c r="E7" s="317"/>
      <c r="F7" s="317"/>
      <c r="G7" s="317"/>
      <c r="H7" s="317"/>
      <c r="I7" s="317"/>
    </row>
    <row r="9" spans="1:11" ht="15.75" customHeight="1" thickBot="1" x14ac:dyDescent="0.3">
      <c r="A9" s="278" t="s">
        <v>98</v>
      </c>
      <c r="B9" s="309"/>
      <c r="C9" s="309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286" t="s">
        <v>0</v>
      </c>
      <c r="B10" s="300" t="s">
        <v>47</v>
      </c>
      <c r="C10" s="301"/>
      <c r="D10" s="302" t="s">
        <v>1</v>
      </c>
      <c r="E10" s="302" t="s">
        <v>17</v>
      </c>
      <c r="F10" s="302" t="s">
        <v>26</v>
      </c>
      <c r="G10" s="286" t="s">
        <v>2</v>
      </c>
      <c r="H10" s="289" t="s">
        <v>6</v>
      </c>
      <c r="I10" s="290"/>
      <c r="J10" s="291" t="s">
        <v>20</v>
      </c>
      <c r="K10" s="291" t="s">
        <v>21</v>
      </c>
    </row>
    <row r="11" spans="1:11" ht="15" customHeight="1" x14ac:dyDescent="0.25">
      <c r="A11" s="299"/>
      <c r="B11" s="286" t="s">
        <v>3</v>
      </c>
      <c r="C11" s="286" t="s">
        <v>4</v>
      </c>
      <c r="D11" s="303"/>
      <c r="E11" s="303"/>
      <c r="F11" s="303"/>
      <c r="G11" s="287"/>
      <c r="H11" s="297" t="s">
        <v>5</v>
      </c>
      <c r="I11" s="297" t="s">
        <v>86</v>
      </c>
      <c r="J11" s="292"/>
      <c r="K11" s="294"/>
    </row>
    <row r="12" spans="1:11" ht="21.75" customHeight="1" thickBot="1" x14ac:dyDescent="0.3">
      <c r="A12" s="296"/>
      <c r="B12" s="296"/>
      <c r="C12" s="296"/>
      <c r="D12" s="304"/>
      <c r="E12" s="304"/>
      <c r="F12" s="304"/>
      <c r="G12" s="288"/>
      <c r="H12" s="295"/>
      <c r="I12" s="298"/>
      <c r="J12" s="293"/>
      <c r="K12" s="295"/>
    </row>
    <row r="13" spans="1:11" ht="72" thickBot="1" x14ac:dyDescent="0.3">
      <c r="A13" s="44">
        <v>1</v>
      </c>
      <c r="B13" s="82" t="s">
        <v>82</v>
      </c>
      <c r="C13" s="59" t="s">
        <v>90</v>
      </c>
      <c r="D13" s="82" t="s">
        <v>115</v>
      </c>
      <c r="E13" s="82" t="s">
        <v>172</v>
      </c>
      <c r="F13" s="70">
        <v>24</v>
      </c>
      <c r="G13" s="82" t="s">
        <v>171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191</v>
      </c>
      <c r="C14" s="59" t="s">
        <v>188</v>
      </c>
      <c r="D14" s="82" t="s">
        <v>115</v>
      </c>
      <c r="E14" s="82" t="s">
        <v>189</v>
      </c>
      <c r="F14" s="70">
        <v>40</v>
      </c>
      <c r="G14" s="82" t="s">
        <v>190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279" t="s">
        <v>10</v>
      </c>
      <c r="C15" s="280"/>
      <c r="D15" s="280"/>
      <c r="E15" s="281"/>
      <c r="F15" s="180">
        <f>SUM(F13:F14)</f>
        <v>64</v>
      </c>
      <c r="G15" s="179"/>
      <c r="H15" s="189">
        <f>SUM(H13:H14)</f>
        <v>35</v>
      </c>
      <c r="I15" s="189">
        <f>SUM(I13:I14)</f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274" t="s">
        <v>9</v>
      </c>
      <c r="B16" s="275"/>
      <c r="C16" s="275"/>
      <c r="D16" s="275"/>
      <c r="E16" s="275"/>
      <c r="F16" s="275"/>
      <c r="G16" s="275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276" t="s">
        <v>29</v>
      </c>
      <c r="B17" s="277"/>
      <c r="C17" s="277"/>
      <c r="D17" s="277"/>
      <c r="E17" s="277"/>
      <c r="F17" s="277"/>
      <c r="G17" s="277"/>
      <c r="H17" s="28"/>
      <c r="I17" s="28"/>
      <c r="J17" s="321">
        <f>+J15+K16</f>
        <v>346500</v>
      </c>
      <c r="K17" s="275"/>
    </row>
    <row r="19" spans="1:11" ht="15.75" thickBot="1" x14ac:dyDescent="0.3">
      <c r="A19" s="278" t="s">
        <v>60</v>
      </c>
      <c r="B19" s="309"/>
      <c r="C19" s="309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86" t="s">
        <v>0</v>
      </c>
      <c r="B20" s="300" t="s">
        <v>47</v>
      </c>
      <c r="C20" s="301"/>
      <c r="D20" s="302" t="s">
        <v>1</v>
      </c>
      <c r="E20" s="302" t="s">
        <v>17</v>
      </c>
      <c r="F20" s="302" t="s">
        <v>26</v>
      </c>
      <c r="G20" s="286" t="s">
        <v>2</v>
      </c>
      <c r="H20" s="289" t="s">
        <v>6</v>
      </c>
      <c r="I20" s="290"/>
      <c r="J20" s="291" t="s">
        <v>20</v>
      </c>
      <c r="K20" s="291" t="s">
        <v>21</v>
      </c>
    </row>
    <row r="21" spans="1:11" x14ac:dyDescent="0.25">
      <c r="A21" s="299"/>
      <c r="B21" s="286" t="s">
        <v>3</v>
      </c>
      <c r="C21" s="286" t="s">
        <v>4</v>
      </c>
      <c r="D21" s="303"/>
      <c r="E21" s="303"/>
      <c r="F21" s="303"/>
      <c r="G21" s="287"/>
      <c r="H21" s="297" t="s">
        <v>5</v>
      </c>
      <c r="I21" s="297" t="s">
        <v>86</v>
      </c>
      <c r="J21" s="292"/>
      <c r="K21" s="294"/>
    </row>
    <row r="22" spans="1:11" ht="19.5" customHeight="1" thickBot="1" x14ac:dyDescent="0.3">
      <c r="A22" s="296"/>
      <c r="B22" s="296"/>
      <c r="C22" s="296"/>
      <c r="D22" s="304"/>
      <c r="E22" s="304"/>
      <c r="F22" s="304"/>
      <c r="G22" s="288"/>
      <c r="H22" s="295"/>
      <c r="I22" s="298"/>
      <c r="J22" s="293"/>
      <c r="K22" s="295"/>
    </row>
    <row r="23" spans="1:11" ht="86.25" thickBot="1" x14ac:dyDescent="0.3">
      <c r="A23" s="70">
        <v>1</v>
      </c>
      <c r="B23" s="44" t="s">
        <v>173</v>
      </c>
      <c r="C23" s="59" t="s">
        <v>187</v>
      </c>
      <c r="D23" s="70" t="s">
        <v>62</v>
      </c>
      <c r="E23" s="71" t="s">
        <v>174</v>
      </c>
      <c r="F23" s="70">
        <v>16</v>
      </c>
      <c r="G23" s="70" t="s">
        <v>175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279" t="s">
        <v>10</v>
      </c>
      <c r="C24" s="280"/>
      <c r="D24" s="280"/>
      <c r="E24" s="281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274" t="s">
        <v>9</v>
      </c>
      <c r="B25" s="275"/>
      <c r="C25" s="275"/>
      <c r="D25" s="275"/>
      <c r="E25" s="275"/>
      <c r="F25" s="275"/>
      <c r="G25" s="275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276" t="s">
        <v>29</v>
      </c>
      <c r="B26" s="277"/>
      <c r="C26" s="277"/>
      <c r="D26" s="277"/>
      <c r="E26" s="277"/>
      <c r="F26" s="277"/>
      <c r="G26" s="277"/>
      <c r="H26" s="28"/>
      <c r="I26" s="28"/>
      <c r="J26" s="321">
        <f>+J24+K25</f>
        <v>50020</v>
      </c>
      <c r="K26" s="275"/>
    </row>
    <row r="27" spans="1:11" ht="15.75" thickBot="1" x14ac:dyDescent="0.3">
      <c r="A27" s="278" t="s">
        <v>66</v>
      </c>
      <c r="B27" s="309"/>
      <c r="C27" s="309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86" t="s">
        <v>0</v>
      </c>
      <c r="B28" s="300" t="s">
        <v>47</v>
      </c>
      <c r="C28" s="301"/>
      <c r="D28" s="302" t="s">
        <v>1</v>
      </c>
      <c r="E28" s="302" t="s">
        <v>17</v>
      </c>
      <c r="F28" s="302" t="s">
        <v>26</v>
      </c>
      <c r="G28" s="286" t="s">
        <v>2</v>
      </c>
      <c r="H28" s="289" t="s">
        <v>6</v>
      </c>
      <c r="I28" s="290"/>
      <c r="J28" s="291" t="s">
        <v>20</v>
      </c>
      <c r="K28" s="291" t="s">
        <v>21</v>
      </c>
    </row>
    <row r="29" spans="1:11" x14ac:dyDescent="0.25">
      <c r="A29" s="299"/>
      <c r="B29" s="286" t="s">
        <v>3</v>
      </c>
      <c r="C29" s="286" t="s">
        <v>4</v>
      </c>
      <c r="D29" s="303"/>
      <c r="E29" s="303"/>
      <c r="F29" s="303"/>
      <c r="G29" s="287"/>
      <c r="H29" s="297" t="s">
        <v>5</v>
      </c>
      <c r="I29" s="297" t="s">
        <v>86</v>
      </c>
      <c r="J29" s="292"/>
      <c r="K29" s="294"/>
    </row>
    <row r="30" spans="1:11" ht="19.5" customHeight="1" thickBot="1" x14ac:dyDescent="0.3">
      <c r="A30" s="296"/>
      <c r="B30" s="296"/>
      <c r="C30" s="296"/>
      <c r="D30" s="304"/>
      <c r="E30" s="304"/>
      <c r="F30" s="304"/>
      <c r="G30" s="288"/>
      <c r="H30" s="295"/>
      <c r="I30" s="298"/>
      <c r="J30" s="293"/>
      <c r="K30" s="295"/>
    </row>
    <row r="31" spans="1:11" ht="72" customHeight="1" thickBot="1" x14ac:dyDescent="0.3">
      <c r="A31" s="44">
        <v>1</v>
      </c>
      <c r="B31" s="70" t="s">
        <v>107</v>
      </c>
      <c r="C31" s="59" t="s">
        <v>122</v>
      </c>
      <c r="D31" s="70" t="s">
        <v>69</v>
      </c>
      <c r="E31" s="71" t="s">
        <v>177</v>
      </c>
      <c r="F31" s="70">
        <v>12</v>
      </c>
      <c r="G31" s="70" t="s">
        <v>176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107</v>
      </c>
      <c r="C32" s="59" t="s">
        <v>122</v>
      </c>
      <c r="D32" s="70" t="s">
        <v>69</v>
      </c>
      <c r="E32" s="71" t="s">
        <v>178</v>
      </c>
      <c r="F32" s="70">
        <v>12</v>
      </c>
      <c r="G32" s="70" t="s">
        <v>179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279" t="s">
        <v>10</v>
      </c>
      <c r="C33" s="280"/>
      <c r="D33" s="280"/>
      <c r="E33" s="281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274" t="s">
        <v>9</v>
      </c>
      <c r="B34" s="275"/>
      <c r="C34" s="275"/>
      <c r="D34" s="275"/>
      <c r="E34" s="275"/>
      <c r="F34" s="275"/>
      <c r="G34" s="275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276" t="s">
        <v>29</v>
      </c>
      <c r="B35" s="277"/>
      <c r="C35" s="277"/>
      <c r="D35" s="277"/>
      <c r="E35" s="277"/>
      <c r="F35" s="277"/>
      <c r="G35" s="277"/>
      <c r="H35" s="28"/>
      <c r="I35" s="28"/>
      <c r="J35" s="321">
        <f>+K34+J33</f>
        <v>149440</v>
      </c>
      <c r="K35" s="275"/>
    </row>
    <row r="37" spans="1:13" ht="15.75" thickBot="1" x14ac:dyDescent="0.3">
      <c r="A37" s="278" t="s">
        <v>79</v>
      </c>
      <c r="B37" s="309"/>
      <c r="C37" s="309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286" t="s">
        <v>0</v>
      </c>
      <c r="B38" s="300" t="s">
        <v>47</v>
      </c>
      <c r="C38" s="301"/>
      <c r="D38" s="302" t="s">
        <v>1</v>
      </c>
      <c r="E38" s="302" t="s">
        <v>17</v>
      </c>
      <c r="F38" s="302" t="s">
        <v>26</v>
      </c>
      <c r="G38" s="286" t="s">
        <v>2</v>
      </c>
      <c r="H38" s="289" t="s">
        <v>6</v>
      </c>
      <c r="I38" s="290"/>
      <c r="J38" s="291" t="s">
        <v>20</v>
      </c>
      <c r="K38" s="291" t="s">
        <v>21</v>
      </c>
    </row>
    <row r="39" spans="1:13" x14ac:dyDescent="0.25">
      <c r="A39" s="299"/>
      <c r="B39" s="286" t="s">
        <v>3</v>
      </c>
      <c r="C39" s="286" t="s">
        <v>4</v>
      </c>
      <c r="D39" s="303"/>
      <c r="E39" s="303"/>
      <c r="F39" s="303"/>
      <c r="G39" s="287"/>
      <c r="H39" s="297" t="s">
        <v>5</v>
      </c>
      <c r="I39" s="297" t="s">
        <v>86</v>
      </c>
      <c r="J39" s="292"/>
      <c r="K39" s="294"/>
    </row>
    <row r="40" spans="1:13" ht="18.75" customHeight="1" thickBot="1" x14ac:dyDescent="0.3">
      <c r="A40" s="296"/>
      <c r="B40" s="296"/>
      <c r="C40" s="296"/>
      <c r="D40" s="304"/>
      <c r="E40" s="304"/>
      <c r="F40" s="304"/>
      <c r="G40" s="288"/>
      <c r="H40" s="295"/>
      <c r="I40" s="298"/>
      <c r="J40" s="293"/>
      <c r="K40" s="295"/>
    </row>
    <row r="41" spans="1:13" ht="43.5" thickBot="1" x14ac:dyDescent="0.3">
      <c r="A41" s="82">
        <v>1</v>
      </c>
      <c r="B41" s="82" t="s">
        <v>180</v>
      </c>
      <c r="C41" s="82" t="s">
        <v>181</v>
      </c>
      <c r="D41" s="82" t="s">
        <v>43</v>
      </c>
      <c r="E41" s="82" t="s">
        <v>182</v>
      </c>
      <c r="F41" s="82">
        <v>8</v>
      </c>
      <c r="G41" s="82" t="s">
        <v>183</v>
      </c>
      <c r="H41" s="82">
        <v>13</v>
      </c>
      <c r="I41" s="82">
        <v>57</v>
      </c>
      <c r="J41" s="111">
        <v>27276</v>
      </c>
      <c r="K41" s="111">
        <v>24800</v>
      </c>
      <c r="M41" t="s">
        <v>186</v>
      </c>
    </row>
    <row r="42" spans="1:13" ht="63" customHeight="1" thickBot="1" x14ac:dyDescent="0.3">
      <c r="A42" s="82">
        <v>1</v>
      </c>
      <c r="B42" s="82" t="s">
        <v>192</v>
      </c>
      <c r="C42" s="59" t="s">
        <v>67</v>
      </c>
      <c r="D42" s="82" t="s">
        <v>43</v>
      </c>
      <c r="E42" s="82" t="s">
        <v>185</v>
      </c>
      <c r="F42" s="82">
        <v>24</v>
      </c>
      <c r="G42" s="82" t="s">
        <v>184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279" t="s">
        <v>10</v>
      </c>
      <c r="C43" s="280"/>
      <c r="D43" s="280"/>
      <c r="E43" s="281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274" t="s">
        <v>9</v>
      </c>
      <c r="B44" s="275"/>
      <c r="C44" s="275"/>
      <c r="D44" s="275"/>
      <c r="E44" s="275"/>
      <c r="F44" s="275"/>
      <c r="G44" s="275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276" t="s">
        <v>29</v>
      </c>
      <c r="B45" s="277"/>
      <c r="C45" s="277"/>
      <c r="D45" s="277"/>
      <c r="E45" s="277"/>
      <c r="F45" s="277"/>
      <c r="G45" s="277"/>
      <c r="H45" s="28"/>
      <c r="I45" s="28"/>
      <c r="J45" s="321">
        <f>+K44+J43</f>
        <v>138376</v>
      </c>
      <c r="K45" s="275"/>
    </row>
    <row r="47" spans="1:13" x14ac:dyDescent="0.25">
      <c r="B47" s="285" t="s">
        <v>22</v>
      </c>
      <c r="C47" s="285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282" t="s">
        <v>58</v>
      </c>
      <c r="B49" s="282"/>
      <c r="C49" s="192">
        <f>+A43+A33+A24+A15</f>
        <v>7</v>
      </c>
    </row>
    <row r="50" spans="1:9" x14ac:dyDescent="0.25">
      <c r="A50" s="192" t="s">
        <v>88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312" t="s">
        <v>87</v>
      </c>
      <c r="B52" s="312"/>
      <c r="C52" s="195">
        <f>+I43+I33+I24+I15</f>
        <v>216</v>
      </c>
    </row>
    <row r="53" spans="1:9" x14ac:dyDescent="0.25">
      <c r="A53" s="312"/>
      <c r="B53" s="312"/>
      <c r="C53" s="195"/>
      <c r="D53" s="193"/>
      <c r="E53" s="193"/>
      <c r="F53" s="193"/>
      <c r="G53" s="193"/>
      <c r="H53" s="193"/>
    </row>
    <row r="54" spans="1:9" x14ac:dyDescent="0.25">
      <c r="A54" s="282" t="s">
        <v>76</v>
      </c>
      <c r="B54" s="282"/>
      <c r="C54" s="192">
        <f>+C51+C52</f>
        <v>299</v>
      </c>
      <c r="E54" s="278" t="s">
        <v>31</v>
      </c>
      <c r="F54" s="278"/>
      <c r="G54" s="278"/>
      <c r="H54" s="361">
        <f>+J43+J33+J24+J15</f>
        <v>359836</v>
      </c>
      <c r="I54" s="361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361">
        <f>+K44+K34+K25+K16</f>
        <v>324500</v>
      </c>
      <c r="I55" s="361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273" t="s">
        <v>96</v>
      </c>
      <c r="F57" s="273"/>
      <c r="G57" s="273"/>
      <c r="H57" s="361">
        <f>+H54+H55</f>
        <v>684336</v>
      </c>
      <c r="I57" s="362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57</v>
      </c>
    </row>
    <row r="62" spans="1:9" x14ac:dyDescent="0.25">
      <c r="B62" s="177" t="s">
        <v>58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169</v>
      </c>
      <c r="E63" s="5">
        <f>+C52</f>
        <v>216</v>
      </c>
    </row>
  </sheetData>
  <mergeCells count="85"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J35:K35"/>
    <mergeCell ref="F28:F30"/>
    <mergeCell ref="G28:G30"/>
    <mergeCell ref="H28:I28"/>
    <mergeCell ref="J28:J30"/>
    <mergeCell ref="K28:K30"/>
    <mergeCell ref="H29:H30"/>
    <mergeCell ref="I29:I30"/>
    <mergeCell ref="J17:K17"/>
    <mergeCell ref="G10:G12"/>
    <mergeCell ref="H10:I10"/>
    <mergeCell ref="J10:J12"/>
    <mergeCell ref="K10:K12"/>
    <mergeCell ref="H11:H12"/>
    <mergeCell ref="I11:I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J26:K26"/>
    <mergeCell ref="G20:G22"/>
    <mergeCell ref="H20:I20"/>
    <mergeCell ref="J20:J22"/>
    <mergeCell ref="K20:K22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H54:I54"/>
    <mergeCell ref="A52:B53"/>
    <mergeCell ref="H55:I55"/>
    <mergeCell ref="A54:B54"/>
    <mergeCell ref="E57:G57"/>
    <mergeCell ref="H57:I57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M85"/>
  <sheetViews>
    <sheetView topLeftCell="A22" workbookViewId="0">
      <selection activeCell="B31" sqref="B3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customHeight="1" x14ac:dyDescent="0.25">
      <c r="A2" s="360" t="s">
        <v>11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6.5" customHeight="1" x14ac:dyDescent="0.25">
      <c r="A3" s="360" t="s">
        <v>59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x14ac:dyDescent="0.25">
      <c r="A4" s="200"/>
      <c r="B4" s="200"/>
      <c r="C4" s="200"/>
      <c r="D4" s="200"/>
      <c r="E4" s="200"/>
      <c r="F4" s="200"/>
      <c r="G4" s="200"/>
      <c r="H4" s="200"/>
      <c r="I4" s="200"/>
    </row>
    <row r="5" spans="1:11" ht="16.5" x14ac:dyDescent="0.25">
      <c r="A5" s="311" t="s">
        <v>195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</row>
    <row r="6" spans="1:11" x14ac:dyDescent="0.25">
      <c r="A6" s="317"/>
      <c r="B6" s="317"/>
      <c r="C6" s="317"/>
      <c r="D6" s="317"/>
      <c r="E6" s="317"/>
      <c r="F6" s="317"/>
      <c r="G6" s="317"/>
      <c r="H6" s="317"/>
      <c r="I6" s="317"/>
    </row>
    <row r="7" spans="1:11" ht="15.75" thickBot="1" x14ac:dyDescent="0.3">
      <c r="A7" s="278" t="s">
        <v>66</v>
      </c>
      <c r="B7" s="309"/>
      <c r="C7" s="309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86" t="s">
        <v>0</v>
      </c>
      <c r="B8" s="300" t="s">
        <v>47</v>
      </c>
      <c r="C8" s="301"/>
      <c r="D8" s="302" t="s">
        <v>1</v>
      </c>
      <c r="E8" s="302" t="s">
        <v>17</v>
      </c>
      <c r="F8" s="302" t="s">
        <v>26</v>
      </c>
      <c r="G8" s="286" t="s">
        <v>2</v>
      </c>
      <c r="H8" s="289" t="s">
        <v>6</v>
      </c>
      <c r="I8" s="290"/>
      <c r="J8" s="291" t="s">
        <v>20</v>
      </c>
      <c r="K8" s="291" t="s">
        <v>21</v>
      </c>
    </row>
    <row r="9" spans="1:11" x14ac:dyDescent="0.25">
      <c r="A9" s="299"/>
      <c r="B9" s="286" t="s">
        <v>3</v>
      </c>
      <c r="C9" s="286" t="s">
        <v>4</v>
      </c>
      <c r="D9" s="303"/>
      <c r="E9" s="303"/>
      <c r="F9" s="303"/>
      <c r="G9" s="287"/>
      <c r="H9" s="297" t="s">
        <v>5</v>
      </c>
      <c r="I9" s="297" t="s">
        <v>86</v>
      </c>
      <c r="J9" s="292"/>
      <c r="K9" s="294"/>
    </row>
    <row r="10" spans="1:11" ht="21" customHeight="1" thickBot="1" x14ac:dyDescent="0.3">
      <c r="A10" s="296"/>
      <c r="B10" s="296"/>
      <c r="C10" s="296"/>
      <c r="D10" s="304"/>
      <c r="E10" s="304"/>
      <c r="F10" s="304"/>
      <c r="G10" s="288"/>
      <c r="H10" s="295"/>
      <c r="I10" s="298"/>
      <c r="J10" s="293"/>
      <c r="K10" s="295"/>
    </row>
    <row r="11" spans="1:11" ht="75.75" customHeight="1" thickBot="1" x14ac:dyDescent="0.3">
      <c r="A11" s="44">
        <v>1</v>
      </c>
      <c r="B11" s="70" t="s">
        <v>107</v>
      </c>
      <c r="C11" s="59" t="s">
        <v>122</v>
      </c>
      <c r="D11" s="70" t="s">
        <v>69</v>
      </c>
      <c r="E11" s="71" t="s">
        <v>193</v>
      </c>
      <c r="F11" s="70">
        <v>12</v>
      </c>
      <c r="G11" s="70" t="s">
        <v>194</v>
      </c>
      <c r="H11" s="70">
        <v>2</v>
      </c>
      <c r="I11" s="70">
        <v>23</v>
      </c>
      <c r="J11" s="74">
        <v>27840</v>
      </c>
      <c r="K11" s="111">
        <v>37150</v>
      </c>
    </row>
    <row r="12" spans="1:11" ht="69" customHeight="1" thickBot="1" x14ac:dyDescent="0.3">
      <c r="A12" s="70">
        <v>1</v>
      </c>
      <c r="B12" s="70" t="s">
        <v>208</v>
      </c>
      <c r="C12" s="59" t="s">
        <v>201</v>
      </c>
      <c r="D12" s="70" t="s">
        <v>69</v>
      </c>
      <c r="E12" s="71" t="s">
        <v>207</v>
      </c>
      <c r="F12" s="70">
        <v>20.5</v>
      </c>
      <c r="G12" s="70" t="s">
        <v>200</v>
      </c>
      <c r="H12" s="70">
        <v>28</v>
      </c>
      <c r="I12" s="70">
        <v>3</v>
      </c>
      <c r="J12" s="74">
        <v>41471</v>
      </c>
      <c r="K12" s="111">
        <v>26650</v>
      </c>
    </row>
    <row r="13" spans="1:11" ht="15.75" thickBot="1" x14ac:dyDescent="0.3">
      <c r="A13" s="53">
        <f>SUM(A11:A12)</f>
        <v>2</v>
      </c>
      <c r="B13" s="279" t="s">
        <v>10</v>
      </c>
      <c r="C13" s="280"/>
      <c r="D13" s="280"/>
      <c r="E13" s="281"/>
      <c r="F13" s="202">
        <f>SUM(F11:F12)</f>
        <v>32.5</v>
      </c>
      <c r="G13" s="201"/>
      <c r="H13" s="202">
        <f>SUM(H11:H12)</f>
        <v>30</v>
      </c>
      <c r="I13" s="202">
        <f>SUM(I11:I12)</f>
        <v>26</v>
      </c>
      <c r="J13" s="203">
        <f>SUM(J11:J12)</f>
        <v>69311</v>
      </c>
      <c r="K13" s="203">
        <f>SUM(K11:K12)</f>
        <v>63800</v>
      </c>
    </row>
    <row r="14" spans="1:11" ht="15.75" thickBot="1" x14ac:dyDescent="0.3">
      <c r="A14" s="274" t="s">
        <v>9</v>
      </c>
      <c r="B14" s="275"/>
      <c r="C14" s="275"/>
      <c r="D14" s="275"/>
      <c r="E14" s="275"/>
      <c r="F14" s="275"/>
      <c r="G14" s="275"/>
      <c r="H14" s="39"/>
      <c r="I14" s="27"/>
      <c r="J14" s="203" t="s">
        <v>12</v>
      </c>
      <c r="K14" s="203">
        <f>+K13*1.1</f>
        <v>70180</v>
      </c>
    </row>
    <row r="15" spans="1:11" ht="15.75" thickBot="1" x14ac:dyDescent="0.3">
      <c r="A15" s="276" t="s">
        <v>29</v>
      </c>
      <c r="B15" s="277"/>
      <c r="C15" s="277"/>
      <c r="D15" s="277"/>
      <c r="E15" s="277"/>
      <c r="F15" s="277"/>
      <c r="G15" s="277"/>
      <c r="H15" s="28"/>
      <c r="I15" s="28"/>
      <c r="J15" s="321">
        <f>+K14+J13</f>
        <v>139491</v>
      </c>
      <c r="K15" s="275"/>
    </row>
    <row r="16" spans="1:11" x14ac:dyDescent="0.25">
      <c r="A16" s="112"/>
      <c r="B16" s="113"/>
      <c r="C16" s="113"/>
      <c r="D16" s="113"/>
      <c r="E16" s="113"/>
      <c r="F16" s="113"/>
      <c r="G16" s="113"/>
      <c r="H16" s="114"/>
      <c r="I16" s="114"/>
      <c r="J16" s="115"/>
      <c r="K16" s="116"/>
    </row>
    <row r="18" spans="1:11" ht="15.75" thickBot="1" x14ac:dyDescent="0.3">
      <c r="A18" s="278" t="s">
        <v>60</v>
      </c>
      <c r="B18" s="309"/>
      <c r="C18" s="309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86" t="s">
        <v>0</v>
      </c>
      <c r="B19" s="300" t="s">
        <v>47</v>
      </c>
      <c r="C19" s="301"/>
      <c r="D19" s="302" t="s">
        <v>1</v>
      </c>
      <c r="E19" s="302" t="s">
        <v>17</v>
      </c>
      <c r="F19" s="302" t="s">
        <v>26</v>
      </c>
      <c r="G19" s="286" t="s">
        <v>2</v>
      </c>
      <c r="H19" s="289" t="s">
        <v>6</v>
      </c>
      <c r="I19" s="290"/>
      <c r="J19" s="291" t="s">
        <v>20</v>
      </c>
      <c r="K19" s="291" t="s">
        <v>21</v>
      </c>
    </row>
    <row r="20" spans="1:11" x14ac:dyDescent="0.25">
      <c r="A20" s="299"/>
      <c r="B20" s="286" t="s">
        <v>3</v>
      </c>
      <c r="C20" s="286" t="s">
        <v>4</v>
      </c>
      <c r="D20" s="303"/>
      <c r="E20" s="303"/>
      <c r="F20" s="303"/>
      <c r="G20" s="287"/>
      <c r="H20" s="297" t="s">
        <v>5</v>
      </c>
      <c r="I20" s="297" t="s">
        <v>86</v>
      </c>
      <c r="J20" s="292"/>
      <c r="K20" s="294"/>
    </row>
    <row r="21" spans="1:11" ht="23.25" customHeight="1" thickBot="1" x14ac:dyDescent="0.3">
      <c r="A21" s="296"/>
      <c r="B21" s="296"/>
      <c r="C21" s="296"/>
      <c r="D21" s="304"/>
      <c r="E21" s="304"/>
      <c r="F21" s="304"/>
      <c r="G21" s="288"/>
      <c r="H21" s="295"/>
      <c r="I21" s="298"/>
      <c r="J21" s="293"/>
      <c r="K21" s="295"/>
    </row>
    <row r="22" spans="1:11" ht="88.5" customHeight="1" thickBot="1" x14ac:dyDescent="0.3">
      <c r="A22" s="70">
        <v>1</v>
      </c>
      <c r="B22" s="44" t="s">
        <v>197</v>
      </c>
      <c r="C22" s="59" t="s">
        <v>196</v>
      </c>
      <c r="D22" s="70" t="s">
        <v>62</v>
      </c>
      <c r="E22" s="71" t="s">
        <v>198</v>
      </c>
      <c r="F22" s="70">
        <v>16</v>
      </c>
      <c r="G22" s="70" t="s">
        <v>199</v>
      </c>
      <c r="H22" s="70">
        <v>11</v>
      </c>
      <c r="I22" s="70">
        <v>16</v>
      </c>
      <c r="J22" s="74">
        <v>31860</v>
      </c>
      <c r="K22" s="74">
        <v>33600</v>
      </c>
    </row>
    <row r="23" spans="1:11" ht="15.75" thickBot="1" x14ac:dyDescent="0.3">
      <c r="A23" s="53">
        <f>SUM(A22:A22)</f>
        <v>1</v>
      </c>
      <c r="B23" s="279" t="s">
        <v>10</v>
      </c>
      <c r="C23" s="280"/>
      <c r="D23" s="280"/>
      <c r="E23" s="281"/>
      <c r="F23" s="161">
        <f>SUM(F22:F22)</f>
        <v>16</v>
      </c>
      <c r="G23" s="162"/>
      <c r="H23" s="161">
        <f>SUM(H22:H22)</f>
        <v>11</v>
      </c>
      <c r="I23" s="161">
        <f>SUM(I22:I22)</f>
        <v>16</v>
      </c>
      <c r="J23" s="204">
        <f>SUM(J22:J22)</f>
        <v>31860</v>
      </c>
      <c r="K23" s="204">
        <f>SUM(K22:K22)</f>
        <v>33600</v>
      </c>
    </row>
    <row r="24" spans="1:11" ht="15.75" thickBot="1" x14ac:dyDescent="0.3">
      <c r="A24" s="274" t="s">
        <v>9</v>
      </c>
      <c r="B24" s="275"/>
      <c r="C24" s="275"/>
      <c r="D24" s="275"/>
      <c r="E24" s="275"/>
      <c r="F24" s="275"/>
      <c r="G24" s="275"/>
      <c r="H24" s="39"/>
      <c r="I24" s="27"/>
      <c r="J24" s="204" t="s">
        <v>12</v>
      </c>
      <c r="K24" s="204">
        <f>+K23*1.1</f>
        <v>36960</v>
      </c>
    </row>
    <row r="25" spans="1:11" ht="15.75" thickBot="1" x14ac:dyDescent="0.3">
      <c r="A25" s="276" t="s">
        <v>29</v>
      </c>
      <c r="B25" s="277"/>
      <c r="C25" s="277"/>
      <c r="D25" s="277"/>
      <c r="E25" s="277"/>
      <c r="F25" s="277"/>
      <c r="G25" s="277"/>
      <c r="H25" s="28"/>
      <c r="I25" s="28"/>
      <c r="J25" s="321">
        <f>+J23+K24</f>
        <v>68820</v>
      </c>
      <c r="K25" s="275"/>
    </row>
    <row r="27" spans="1:11" ht="15.75" thickBot="1" x14ac:dyDescent="0.3">
      <c r="A27" s="278" t="s">
        <v>79</v>
      </c>
      <c r="B27" s="309"/>
      <c r="C27" s="309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86" t="s">
        <v>0</v>
      </c>
      <c r="B28" s="300" t="s">
        <v>47</v>
      </c>
      <c r="C28" s="301"/>
      <c r="D28" s="302" t="s">
        <v>1</v>
      </c>
      <c r="E28" s="302" t="s">
        <v>17</v>
      </c>
      <c r="F28" s="302" t="s">
        <v>26</v>
      </c>
      <c r="G28" s="286" t="s">
        <v>2</v>
      </c>
      <c r="H28" s="289" t="s">
        <v>6</v>
      </c>
      <c r="I28" s="290"/>
      <c r="J28" s="291" t="s">
        <v>20</v>
      </c>
      <c r="K28" s="291" t="s">
        <v>21</v>
      </c>
    </row>
    <row r="29" spans="1:11" x14ac:dyDescent="0.25">
      <c r="A29" s="299"/>
      <c r="B29" s="286" t="s">
        <v>3</v>
      </c>
      <c r="C29" s="286" t="s">
        <v>4</v>
      </c>
      <c r="D29" s="303"/>
      <c r="E29" s="303"/>
      <c r="F29" s="303"/>
      <c r="G29" s="287"/>
      <c r="H29" s="297" t="s">
        <v>5</v>
      </c>
      <c r="I29" s="297" t="s">
        <v>86</v>
      </c>
      <c r="J29" s="292"/>
      <c r="K29" s="294"/>
    </row>
    <row r="30" spans="1:11" ht="20.25" customHeight="1" thickBot="1" x14ac:dyDescent="0.3">
      <c r="A30" s="296"/>
      <c r="B30" s="296"/>
      <c r="C30" s="296"/>
      <c r="D30" s="304"/>
      <c r="E30" s="304"/>
      <c r="F30" s="304"/>
      <c r="G30" s="288"/>
      <c r="H30" s="295"/>
      <c r="I30" s="298"/>
      <c r="J30" s="293"/>
      <c r="K30" s="295"/>
    </row>
    <row r="31" spans="1:11" ht="86.25" thickBot="1" x14ac:dyDescent="0.3">
      <c r="A31" s="70">
        <v>1</v>
      </c>
      <c r="B31" s="82" t="s">
        <v>204</v>
      </c>
      <c r="C31" s="59" t="s">
        <v>205</v>
      </c>
      <c r="D31" s="82" t="s">
        <v>43</v>
      </c>
      <c r="E31" s="71" t="s">
        <v>202</v>
      </c>
      <c r="F31" s="70">
        <v>48</v>
      </c>
      <c r="G31" s="70" t="s">
        <v>102</v>
      </c>
      <c r="H31" s="70">
        <v>5</v>
      </c>
      <c r="I31" s="70">
        <v>30</v>
      </c>
      <c r="J31" s="74">
        <v>118377.60000000001</v>
      </c>
      <c r="K31" s="74">
        <v>91600</v>
      </c>
    </row>
    <row r="32" spans="1:11" ht="100.5" thickBot="1" x14ac:dyDescent="0.3">
      <c r="A32" s="70">
        <v>1</v>
      </c>
      <c r="B32" s="82" t="s">
        <v>206</v>
      </c>
      <c r="C32" s="225" t="s">
        <v>225</v>
      </c>
      <c r="D32" s="82" t="s">
        <v>43</v>
      </c>
      <c r="E32" s="82" t="s">
        <v>211</v>
      </c>
      <c r="F32" s="82">
        <v>16</v>
      </c>
      <c r="G32" s="82" t="s">
        <v>203</v>
      </c>
      <c r="H32" s="70">
        <v>0</v>
      </c>
      <c r="I32" s="70">
        <v>37</v>
      </c>
      <c r="J32" s="74">
        <v>42008</v>
      </c>
      <c r="K32" s="74">
        <v>36200</v>
      </c>
    </row>
    <row r="33" spans="1:11" ht="15.75" thickBot="1" x14ac:dyDescent="0.3">
      <c r="A33" s="224">
        <f>SUM(A31:A32)</f>
        <v>2</v>
      </c>
      <c r="B33" s="336" t="s">
        <v>10</v>
      </c>
      <c r="C33" s="363"/>
      <c r="D33" s="363"/>
      <c r="E33" s="364"/>
      <c r="F33" s="213">
        <f>SUM(F31:F32)</f>
        <v>64</v>
      </c>
      <c r="G33" s="59"/>
      <c r="H33" s="213">
        <f>SUM(H31:H32)</f>
        <v>5</v>
      </c>
      <c r="I33" s="213">
        <f>SUM(I31:I32)</f>
        <v>67</v>
      </c>
      <c r="J33" s="141">
        <f>SUM(J31:J32)</f>
        <v>160385.60000000001</v>
      </c>
      <c r="K33" s="141">
        <f>SUM(K31:K32)</f>
        <v>127800</v>
      </c>
    </row>
    <row r="34" spans="1:11" ht="15.75" thickBot="1" x14ac:dyDescent="0.3">
      <c r="A34" s="365" t="s">
        <v>9</v>
      </c>
      <c r="B34" s="366"/>
      <c r="C34" s="366"/>
      <c r="D34" s="366"/>
      <c r="E34" s="366"/>
      <c r="F34" s="366"/>
      <c r="G34" s="366"/>
      <c r="H34" s="142"/>
      <c r="I34" s="226"/>
      <c r="J34" s="141" t="s">
        <v>12</v>
      </c>
      <c r="K34" s="141">
        <f>+K33*1.1</f>
        <v>140580</v>
      </c>
    </row>
    <row r="35" spans="1:11" ht="15.75" thickBot="1" x14ac:dyDescent="0.3">
      <c r="A35" s="367" t="s">
        <v>29</v>
      </c>
      <c r="B35" s="368"/>
      <c r="C35" s="368"/>
      <c r="D35" s="368"/>
      <c r="E35" s="368"/>
      <c r="F35" s="368"/>
      <c r="G35" s="368"/>
      <c r="H35" s="227"/>
      <c r="I35" s="227"/>
      <c r="J35" s="369">
        <f>+K34+J33</f>
        <v>300965.59999999998</v>
      </c>
      <c r="K35" s="366"/>
    </row>
    <row r="37" spans="1:11" ht="15.75" thickBot="1" x14ac:dyDescent="0.3">
      <c r="A37" s="278" t="s">
        <v>11</v>
      </c>
      <c r="B37" s="309"/>
      <c r="C37" s="309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86" t="s">
        <v>0</v>
      </c>
      <c r="B38" s="300" t="s">
        <v>47</v>
      </c>
      <c r="C38" s="301"/>
      <c r="D38" s="302" t="s">
        <v>1</v>
      </c>
      <c r="E38" s="302" t="s">
        <v>17</v>
      </c>
      <c r="F38" s="302" t="s">
        <v>26</v>
      </c>
      <c r="G38" s="286" t="s">
        <v>2</v>
      </c>
      <c r="H38" s="289" t="s">
        <v>6</v>
      </c>
      <c r="I38" s="290"/>
      <c r="J38" s="291" t="s">
        <v>20</v>
      </c>
      <c r="K38" s="291" t="s">
        <v>21</v>
      </c>
    </row>
    <row r="39" spans="1:11" x14ac:dyDescent="0.25">
      <c r="A39" s="299"/>
      <c r="B39" s="286" t="s">
        <v>3</v>
      </c>
      <c r="C39" s="286" t="s">
        <v>4</v>
      </c>
      <c r="D39" s="303"/>
      <c r="E39" s="303"/>
      <c r="F39" s="303"/>
      <c r="G39" s="287"/>
      <c r="H39" s="297" t="s">
        <v>5</v>
      </c>
      <c r="I39" s="297" t="s">
        <v>86</v>
      </c>
      <c r="J39" s="292"/>
      <c r="K39" s="294"/>
    </row>
    <row r="40" spans="1:11" ht="19.5" customHeight="1" thickBot="1" x14ac:dyDescent="0.3">
      <c r="A40" s="296"/>
      <c r="B40" s="296"/>
      <c r="C40" s="296"/>
      <c r="D40" s="304"/>
      <c r="E40" s="304"/>
      <c r="F40" s="304"/>
      <c r="G40" s="288"/>
      <c r="H40" s="295"/>
      <c r="I40" s="298"/>
      <c r="J40" s="293"/>
      <c r="K40" s="295"/>
    </row>
    <row r="41" spans="1:11" ht="57.75" thickBot="1" x14ac:dyDescent="0.3">
      <c r="A41" s="44">
        <v>1</v>
      </c>
      <c r="B41" s="82" t="s">
        <v>127</v>
      </c>
      <c r="C41" s="59" t="s">
        <v>217</v>
      </c>
      <c r="D41" s="82" t="s">
        <v>209</v>
      </c>
      <c r="E41" s="127" t="s">
        <v>210</v>
      </c>
      <c r="F41" s="70">
        <v>2.5</v>
      </c>
      <c r="G41" s="82" t="s">
        <v>125</v>
      </c>
      <c r="H41" s="70">
        <v>56</v>
      </c>
      <c r="I41" s="70">
        <v>0</v>
      </c>
      <c r="J41" s="111">
        <v>0</v>
      </c>
      <c r="K41" s="111">
        <v>0</v>
      </c>
    </row>
    <row r="42" spans="1:11" ht="15.75" thickBot="1" x14ac:dyDescent="0.3">
      <c r="A42" s="53">
        <f>+A41</f>
        <v>1</v>
      </c>
      <c r="B42" s="279"/>
      <c r="C42" s="280"/>
      <c r="D42" s="280"/>
      <c r="E42" s="281"/>
      <c r="F42" s="215">
        <f>SUM(F41:F41)</f>
        <v>2.5</v>
      </c>
      <c r="G42" s="214"/>
      <c r="H42" s="215">
        <f>SUM(H41:H41)</f>
        <v>56</v>
      </c>
      <c r="I42" s="215">
        <f>SUM(I41:I41)</f>
        <v>0</v>
      </c>
      <c r="J42" s="216">
        <f>SUM(J41:J41)</f>
        <v>0</v>
      </c>
      <c r="K42" s="216">
        <f>SUM(K41:K41)</f>
        <v>0</v>
      </c>
    </row>
    <row r="43" spans="1:11" ht="15.75" thickBot="1" x14ac:dyDescent="0.3">
      <c r="A43" s="274" t="s">
        <v>9</v>
      </c>
      <c r="B43" s="275"/>
      <c r="C43" s="275"/>
      <c r="D43" s="275"/>
      <c r="E43" s="275"/>
      <c r="F43" s="275"/>
      <c r="G43" s="275"/>
      <c r="H43" s="39"/>
      <c r="I43" s="27"/>
      <c r="J43" s="216" t="s">
        <v>12</v>
      </c>
      <c r="K43" s="216">
        <f>+K42*1.1</f>
        <v>0</v>
      </c>
    </row>
    <row r="44" spans="1:11" ht="15.75" thickBot="1" x14ac:dyDescent="0.3">
      <c r="A44" s="276" t="s">
        <v>29</v>
      </c>
      <c r="B44" s="277"/>
      <c r="C44" s="277"/>
      <c r="D44" s="277"/>
      <c r="E44" s="277"/>
      <c r="F44" s="277"/>
      <c r="G44" s="277"/>
      <c r="H44" s="28"/>
      <c r="I44" s="28"/>
      <c r="J44" s="321">
        <f>+J42+K43</f>
        <v>0</v>
      </c>
      <c r="K44" s="275"/>
    </row>
    <row r="46" spans="1:11" ht="15.75" thickBot="1" x14ac:dyDescent="0.3">
      <c r="A46" s="278" t="s">
        <v>98</v>
      </c>
      <c r="B46" s="309"/>
      <c r="C46" s="309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86" t="s">
        <v>0</v>
      </c>
      <c r="B47" s="300" t="s">
        <v>47</v>
      </c>
      <c r="C47" s="301"/>
      <c r="D47" s="302" t="s">
        <v>1</v>
      </c>
      <c r="E47" s="302" t="s">
        <v>17</v>
      </c>
      <c r="F47" s="302" t="s">
        <v>26</v>
      </c>
      <c r="G47" s="286" t="s">
        <v>2</v>
      </c>
      <c r="H47" s="289" t="s">
        <v>6</v>
      </c>
      <c r="I47" s="290"/>
      <c r="J47" s="291" t="s">
        <v>20</v>
      </c>
      <c r="K47" s="291" t="s">
        <v>21</v>
      </c>
    </row>
    <row r="48" spans="1:11" x14ac:dyDescent="0.25">
      <c r="A48" s="299"/>
      <c r="B48" s="286" t="s">
        <v>3</v>
      </c>
      <c r="C48" s="286" t="s">
        <v>4</v>
      </c>
      <c r="D48" s="303"/>
      <c r="E48" s="303"/>
      <c r="F48" s="303"/>
      <c r="G48" s="287"/>
      <c r="H48" s="297" t="s">
        <v>5</v>
      </c>
      <c r="I48" s="297" t="s">
        <v>86</v>
      </c>
      <c r="J48" s="292"/>
      <c r="K48" s="294"/>
    </row>
    <row r="49" spans="1:11" ht="15.75" thickBot="1" x14ac:dyDescent="0.3">
      <c r="A49" s="296"/>
      <c r="B49" s="296"/>
      <c r="C49" s="296"/>
      <c r="D49" s="304"/>
      <c r="E49" s="304"/>
      <c r="F49" s="304"/>
      <c r="G49" s="288"/>
      <c r="H49" s="295"/>
      <c r="I49" s="298"/>
      <c r="J49" s="293"/>
      <c r="K49" s="295"/>
    </row>
    <row r="50" spans="1:11" ht="72" thickBot="1" x14ac:dyDescent="0.3">
      <c r="A50" s="44">
        <v>1</v>
      </c>
      <c r="B50" s="82" t="s">
        <v>191</v>
      </c>
      <c r="C50" s="59" t="s">
        <v>188</v>
      </c>
      <c r="D50" s="82" t="s">
        <v>218</v>
      </c>
      <c r="E50" s="82" t="s">
        <v>212</v>
      </c>
      <c r="F50" s="70">
        <v>40</v>
      </c>
      <c r="G50" s="82" t="s">
        <v>213</v>
      </c>
      <c r="H50" s="70">
        <v>14</v>
      </c>
      <c r="I50" s="70">
        <v>13</v>
      </c>
      <c r="J50" s="111">
        <v>105020</v>
      </c>
      <c r="K50" s="111">
        <v>88850</v>
      </c>
    </row>
    <row r="51" spans="1:11" ht="72" thickBot="1" x14ac:dyDescent="0.3">
      <c r="A51" s="44">
        <v>1</v>
      </c>
      <c r="B51" s="82" t="s">
        <v>216</v>
      </c>
      <c r="C51" s="59" t="s">
        <v>91</v>
      </c>
      <c r="D51" s="82" t="s">
        <v>218</v>
      </c>
      <c r="E51" s="82" t="s">
        <v>214</v>
      </c>
      <c r="F51" s="70">
        <v>24</v>
      </c>
      <c r="G51" s="82" t="s">
        <v>215</v>
      </c>
      <c r="H51" s="70">
        <v>8</v>
      </c>
      <c r="I51" s="70">
        <v>35</v>
      </c>
      <c r="J51" s="111">
        <v>82600</v>
      </c>
      <c r="K51" s="111">
        <v>44600</v>
      </c>
    </row>
    <row r="52" spans="1:11" ht="15.75" thickBot="1" x14ac:dyDescent="0.3">
      <c r="A52" s="53">
        <f>SUM(A50:A51)</f>
        <v>2</v>
      </c>
      <c r="B52" s="279" t="s">
        <v>10</v>
      </c>
      <c r="C52" s="280"/>
      <c r="D52" s="280"/>
      <c r="E52" s="281"/>
      <c r="F52" s="218">
        <f>SUM(F50:F51)</f>
        <v>64</v>
      </c>
      <c r="G52" s="217"/>
      <c r="H52" s="218">
        <f>SUM(H50:H51)</f>
        <v>22</v>
      </c>
      <c r="I52" s="218">
        <f>SUM(I50:I51)</f>
        <v>48</v>
      </c>
      <c r="J52" s="219">
        <f>SUM(J50:J51)</f>
        <v>187620</v>
      </c>
      <c r="K52" s="219">
        <f>SUM(K50:K51)</f>
        <v>133450</v>
      </c>
    </row>
    <row r="53" spans="1:11" ht="15.75" thickBot="1" x14ac:dyDescent="0.3">
      <c r="A53" s="274" t="s">
        <v>9</v>
      </c>
      <c r="B53" s="275"/>
      <c r="C53" s="275"/>
      <c r="D53" s="275"/>
      <c r="E53" s="275"/>
      <c r="F53" s="275"/>
      <c r="G53" s="275"/>
      <c r="H53" s="39"/>
      <c r="I53" s="27"/>
      <c r="J53" s="219" t="s">
        <v>12</v>
      </c>
      <c r="K53" s="219">
        <f>+K52*1.1</f>
        <v>146795</v>
      </c>
    </row>
    <row r="54" spans="1:11" ht="15.75" thickBot="1" x14ac:dyDescent="0.3">
      <c r="A54" s="276" t="s">
        <v>29</v>
      </c>
      <c r="B54" s="277"/>
      <c r="C54" s="277"/>
      <c r="D54" s="277"/>
      <c r="E54" s="277"/>
      <c r="F54" s="277"/>
      <c r="G54" s="277"/>
      <c r="H54" s="28"/>
      <c r="I54" s="28"/>
      <c r="J54" s="321">
        <f>+J52+K53</f>
        <v>334415</v>
      </c>
      <c r="K54" s="275"/>
    </row>
    <row r="56" spans="1:11" ht="15.75" customHeight="1" thickBot="1" x14ac:dyDescent="0.3">
      <c r="A56" s="278" t="s">
        <v>221</v>
      </c>
      <c r="B56" s="309"/>
      <c r="C56" s="309"/>
      <c r="D56" s="8"/>
      <c r="E56" s="8"/>
      <c r="F56" s="8"/>
      <c r="G56" s="8"/>
      <c r="H56" s="29"/>
      <c r="I56" s="29"/>
      <c r="J56" s="30"/>
      <c r="K56" s="31"/>
    </row>
    <row r="57" spans="1:11" ht="15.75" customHeight="1" thickBot="1" x14ac:dyDescent="0.3">
      <c r="A57" s="286" t="s">
        <v>0</v>
      </c>
      <c r="B57" s="300" t="s">
        <v>47</v>
      </c>
      <c r="C57" s="301"/>
      <c r="D57" s="302" t="s">
        <v>1</v>
      </c>
      <c r="E57" s="302" t="s">
        <v>17</v>
      </c>
      <c r="F57" s="302" t="s">
        <v>26</v>
      </c>
      <c r="G57" s="286" t="s">
        <v>2</v>
      </c>
      <c r="H57" s="289" t="s">
        <v>6</v>
      </c>
      <c r="I57" s="290"/>
      <c r="J57" s="291" t="s">
        <v>20</v>
      </c>
      <c r="K57" s="291" t="s">
        <v>21</v>
      </c>
    </row>
    <row r="58" spans="1:11" ht="15" customHeight="1" x14ac:dyDescent="0.25">
      <c r="A58" s="299"/>
      <c r="B58" s="286" t="s">
        <v>3</v>
      </c>
      <c r="C58" s="286" t="s">
        <v>4</v>
      </c>
      <c r="D58" s="303"/>
      <c r="E58" s="303"/>
      <c r="F58" s="303"/>
      <c r="G58" s="287"/>
      <c r="H58" s="297" t="s">
        <v>5</v>
      </c>
      <c r="I58" s="297" t="s">
        <v>86</v>
      </c>
      <c r="J58" s="292"/>
      <c r="K58" s="294"/>
    </row>
    <row r="59" spans="1:11" ht="19.5" customHeight="1" thickBot="1" x14ac:dyDescent="0.3">
      <c r="A59" s="296"/>
      <c r="B59" s="296"/>
      <c r="C59" s="296"/>
      <c r="D59" s="304"/>
      <c r="E59" s="304"/>
      <c r="F59" s="304"/>
      <c r="G59" s="288"/>
      <c r="H59" s="295"/>
      <c r="I59" s="298"/>
      <c r="J59" s="293"/>
      <c r="K59" s="295"/>
    </row>
    <row r="60" spans="1:11" ht="60.75" customHeight="1" thickBot="1" x14ac:dyDescent="0.3">
      <c r="A60" s="44">
        <v>1</v>
      </c>
      <c r="B60" s="82" t="s">
        <v>228</v>
      </c>
      <c r="C60" s="230" t="s">
        <v>226</v>
      </c>
      <c r="D60" s="138" t="s">
        <v>38</v>
      </c>
      <c r="E60" s="127" t="s">
        <v>198</v>
      </c>
      <c r="F60" s="70">
        <v>20</v>
      </c>
      <c r="G60" s="82" t="s">
        <v>102</v>
      </c>
      <c r="H60" s="70">
        <v>8</v>
      </c>
      <c r="I60" s="70">
        <v>17</v>
      </c>
      <c r="J60" s="111">
        <v>66620</v>
      </c>
      <c r="K60" s="111">
        <v>28200</v>
      </c>
    </row>
    <row r="61" spans="1:11" ht="72" thickBot="1" x14ac:dyDescent="0.3">
      <c r="A61" s="44">
        <v>1</v>
      </c>
      <c r="B61" s="82" t="s">
        <v>227</v>
      </c>
      <c r="C61" s="73" t="s">
        <v>72</v>
      </c>
      <c r="D61" s="82" t="s">
        <v>222</v>
      </c>
      <c r="E61" s="127" t="s">
        <v>223</v>
      </c>
      <c r="F61" s="70">
        <v>46</v>
      </c>
      <c r="G61" s="82" t="s">
        <v>224</v>
      </c>
      <c r="H61" s="70">
        <v>33</v>
      </c>
      <c r="I61" s="70">
        <v>0</v>
      </c>
      <c r="J61" s="111">
        <v>200000</v>
      </c>
      <c r="K61" s="111">
        <v>122800</v>
      </c>
    </row>
    <row r="62" spans="1:11" ht="15.75" thickBot="1" x14ac:dyDescent="0.3">
      <c r="A62" s="53">
        <f>SUM(A60:A61)</f>
        <v>2</v>
      </c>
      <c r="B62" s="279"/>
      <c r="C62" s="280"/>
      <c r="D62" s="280"/>
      <c r="E62" s="281"/>
      <c r="F62" s="221">
        <f>SUM(F60:F61)</f>
        <v>66</v>
      </c>
      <c r="G62" s="220"/>
      <c r="H62" s="221">
        <f>SUM(H60:H61)</f>
        <v>41</v>
      </c>
      <c r="I62" s="228">
        <f>SUM(I60:I61)</f>
        <v>17</v>
      </c>
      <c r="J62" s="223">
        <f>SUM(J60:J61)</f>
        <v>266620</v>
      </c>
      <c r="K62" s="229">
        <f>SUM(K60:K61)</f>
        <v>151000</v>
      </c>
    </row>
    <row r="63" spans="1:11" ht="15.75" customHeight="1" thickBot="1" x14ac:dyDescent="0.3">
      <c r="A63" s="274" t="s">
        <v>9</v>
      </c>
      <c r="B63" s="275"/>
      <c r="C63" s="275"/>
      <c r="D63" s="275"/>
      <c r="E63" s="275"/>
      <c r="F63" s="275"/>
      <c r="G63" s="275"/>
      <c r="H63" s="39"/>
      <c r="I63" s="27"/>
      <c r="J63" s="223" t="s">
        <v>12</v>
      </c>
      <c r="K63" s="223">
        <f>+K62*1.1</f>
        <v>166100</v>
      </c>
    </row>
    <row r="64" spans="1:11" ht="15.75" customHeight="1" thickBot="1" x14ac:dyDescent="0.3">
      <c r="A64" s="276" t="s">
        <v>29</v>
      </c>
      <c r="B64" s="277"/>
      <c r="C64" s="277"/>
      <c r="D64" s="277"/>
      <c r="E64" s="277"/>
      <c r="F64" s="277"/>
      <c r="G64" s="277"/>
      <c r="H64" s="28"/>
      <c r="I64" s="28"/>
      <c r="J64" s="321">
        <f>+J62+K63</f>
        <v>432720</v>
      </c>
      <c r="K64" s="275"/>
    </row>
    <row r="68" spans="1:13" x14ac:dyDescent="0.25">
      <c r="B68" s="285" t="s">
        <v>22</v>
      </c>
      <c r="C68" s="285"/>
      <c r="D68" s="206"/>
      <c r="E68" s="206"/>
      <c r="F68" s="75"/>
      <c r="G68" s="75"/>
    </row>
    <row r="69" spans="1:13" x14ac:dyDescent="0.25">
      <c r="B69" s="206"/>
      <c r="C69" s="206"/>
      <c r="D69" s="206"/>
      <c r="E69" s="206"/>
      <c r="F69" s="75"/>
      <c r="G69" s="75"/>
    </row>
    <row r="70" spans="1:13" x14ac:dyDescent="0.25">
      <c r="A70" s="282" t="s">
        <v>58</v>
      </c>
      <c r="B70" s="282"/>
      <c r="C70" s="208">
        <f>+A13+A23+A33+A52+A62</f>
        <v>9</v>
      </c>
    </row>
    <row r="71" spans="1:13" x14ac:dyDescent="0.25">
      <c r="A71" s="282" t="s">
        <v>128</v>
      </c>
      <c r="B71" s="282"/>
      <c r="C71" s="222">
        <v>1</v>
      </c>
      <c r="D71" t="s">
        <v>219</v>
      </c>
    </row>
    <row r="72" spans="1:13" x14ac:dyDescent="0.25">
      <c r="A72" s="208" t="s">
        <v>88</v>
      </c>
      <c r="B72" s="208"/>
      <c r="C72" s="208">
        <f>+F13+F23+F33+F42+F52+F62</f>
        <v>245</v>
      </c>
      <c r="D72" s="3"/>
    </row>
    <row r="73" spans="1:13" x14ac:dyDescent="0.25">
      <c r="A73" s="208" t="s">
        <v>8</v>
      </c>
      <c r="B73" s="208"/>
      <c r="C73" s="208">
        <f>+H13+H23+H33+H52+H62</f>
        <v>109</v>
      </c>
    </row>
    <row r="74" spans="1:13" x14ac:dyDescent="0.25">
      <c r="A74" s="312" t="s">
        <v>87</v>
      </c>
      <c r="B74" s="312"/>
      <c r="C74" s="209">
        <f>+I13+I23+I33+I52+I62</f>
        <v>174</v>
      </c>
    </row>
    <row r="75" spans="1:13" x14ac:dyDescent="0.25">
      <c r="A75" s="312"/>
      <c r="B75" s="312"/>
      <c r="D75" s="206"/>
      <c r="E75" s="206"/>
      <c r="F75" s="206"/>
      <c r="G75" s="206"/>
      <c r="H75" s="206"/>
    </row>
    <row r="76" spans="1:13" x14ac:dyDescent="0.25">
      <c r="A76" s="282" t="s">
        <v>76</v>
      </c>
      <c r="B76" s="282"/>
      <c r="C76" s="208">
        <f>+C74+C73</f>
        <v>283</v>
      </c>
      <c r="E76" s="278" t="s">
        <v>31</v>
      </c>
      <c r="F76" s="278"/>
      <c r="G76" s="278"/>
      <c r="H76" s="361">
        <f>+J13+J23+J33+J52+J62</f>
        <v>715796.6</v>
      </c>
      <c r="I76" s="361"/>
    </row>
    <row r="77" spans="1:13" x14ac:dyDescent="0.25">
      <c r="A77" s="208"/>
      <c r="B77" s="208"/>
      <c r="C77" s="208"/>
      <c r="E77" s="209" t="s">
        <v>32</v>
      </c>
      <c r="F77" s="15"/>
      <c r="G77" s="4"/>
      <c r="H77" s="361">
        <f>+K14+K24+K34+K53+K63</f>
        <v>560615</v>
      </c>
      <c r="I77" s="361"/>
    </row>
    <row r="78" spans="1:13" x14ac:dyDescent="0.25">
      <c r="A78" s="208"/>
      <c r="B78" s="208"/>
      <c r="C78" s="208"/>
      <c r="G78" s="3"/>
      <c r="H78" s="175"/>
      <c r="I78" s="176"/>
    </row>
    <row r="79" spans="1:13" x14ac:dyDescent="0.25">
      <c r="A79" s="208"/>
      <c r="B79" s="208"/>
      <c r="C79" s="208"/>
      <c r="E79" s="273" t="s">
        <v>96</v>
      </c>
      <c r="F79" s="273"/>
      <c r="G79" s="273"/>
      <c r="H79" s="361">
        <f>+H76+H77</f>
        <v>1276411.6000000001</v>
      </c>
      <c r="I79" s="362"/>
      <c r="M79" t="s">
        <v>12</v>
      </c>
    </row>
    <row r="80" spans="1:13" x14ac:dyDescent="0.25">
      <c r="A80" s="208"/>
      <c r="B80" s="208"/>
      <c r="C80" s="208"/>
      <c r="E80" s="207"/>
      <c r="F80" s="207"/>
      <c r="G80" s="207"/>
      <c r="H80" s="211"/>
      <c r="I80" s="212"/>
    </row>
    <row r="82" spans="2:5" x14ac:dyDescent="0.25">
      <c r="C82" s="206" t="s">
        <v>57</v>
      </c>
    </row>
    <row r="84" spans="2:5" x14ac:dyDescent="0.25">
      <c r="B84" s="177" t="s">
        <v>58</v>
      </c>
      <c r="C84" s="208">
        <f>+C70</f>
        <v>9</v>
      </c>
      <c r="D84" s="210" t="s">
        <v>18</v>
      </c>
      <c r="E84" s="5">
        <f>+C73</f>
        <v>109</v>
      </c>
    </row>
    <row r="85" spans="2:5" ht="29.25" x14ac:dyDescent="0.25">
      <c r="B85" s="208" t="s">
        <v>220</v>
      </c>
      <c r="C85" s="208">
        <v>1</v>
      </c>
      <c r="D85" s="205" t="s">
        <v>169</v>
      </c>
      <c r="E85" s="5">
        <f>+C74</f>
        <v>174</v>
      </c>
    </row>
  </sheetData>
  <mergeCells count="122">
    <mergeCell ref="J64:K64"/>
    <mergeCell ref="H57:I57"/>
    <mergeCell ref="J57:J59"/>
    <mergeCell ref="K57:K59"/>
    <mergeCell ref="B58:B59"/>
    <mergeCell ref="C58:C59"/>
    <mergeCell ref="H58:H59"/>
    <mergeCell ref="I58:I59"/>
    <mergeCell ref="B62:E62"/>
    <mergeCell ref="A63:G63"/>
    <mergeCell ref="J35:K35"/>
    <mergeCell ref="G28:G30"/>
    <mergeCell ref="H28:I28"/>
    <mergeCell ref="J28:J30"/>
    <mergeCell ref="K28:K30"/>
    <mergeCell ref="H29:H30"/>
    <mergeCell ref="I29:I30"/>
    <mergeCell ref="J44:K44"/>
    <mergeCell ref="J38:J40"/>
    <mergeCell ref="K38:K40"/>
    <mergeCell ref="H39:H40"/>
    <mergeCell ref="I39:I40"/>
    <mergeCell ref="G38:G40"/>
    <mergeCell ref="H38:I38"/>
    <mergeCell ref="H76:I76"/>
    <mergeCell ref="H77:I77"/>
    <mergeCell ref="E79:G79"/>
    <mergeCell ref="H79:I79"/>
    <mergeCell ref="E76:G76"/>
    <mergeCell ref="B33:E33"/>
    <mergeCell ref="A34:G34"/>
    <mergeCell ref="A35:G35"/>
    <mergeCell ref="B29:B30"/>
    <mergeCell ref="C29:C30"/>
    <mergeCell ref="A28:A30"/>
    <mergeCell ref="B28:C28"/>
    <mergeCell ref="D28:D30"/>
    <mergeCell ref="E28:E30"/>
    <mergeCell ref="A37:C37"/>
    <mergeCell ref="B39:B40"/>
    <mergeCell ref="C39:C40"/>
    <mergeCell ref="D38:D40"/>
    <mergeCell ref="E38:E40"/>
    <mergeCell ref="F38:F40"/>
    <mergeCell ref="A71:B71"/>
    <mergeCell ref="A56:C56"/>
    <mergeCell ref="A57:A59"/>
    <mergeCell ref="B57:C57"/>
    <mergeCell ref="A27:C27"/>
    <mergeCell ref="B68:C68"/>
    <mergeCell ref="A70:B70"/>
    <mergeCell ref="A74:B75"/>
    <mergeCell ref="A76:B76"/>
    <mergeCell ref="A38:A40"/>
    <mergeCell ref="B38:C38"/>
    <mergeCell ref="B42:E42"/>
    <mergeCell ref="A43:G43"/>
    <mergeCell ref="A44:G44"/>
    <mergeCell ref="A46:C46"/>
    <mergeCell ref="A47:A49"/>
    <mergeCell ref="B47:C47"/>
    <mergeCell ref="D47:D49"/>
    <mergeCell ref="E47:E49"/>
    <mergeCell ref="F47:F49"/>
    <mergeCell ref="F28:F30"/>
    <mergeCell ref="D57:D59"/>
    <mergeCell ref="E57:E59"/>
    <mergeCell ref="F57:F59"/>
    <mergeCell ref="G57:G59"/>
    <mergeCell ref="A64:G64"/>
    <mergeCell ref="B52:E52"/>
    <mergeCell ref="A53:G53"/>
    <mergeCell ref="A8:A10"/>
    <mergeCell ref="B8:C8"/>
    <mergeCell ref="D8:D10"/>
    <mergeCell ref="E8:E10"/>
    <mergeCell ref="F8:F10"/>
    <mergeCell ref="A2:K2"/>
    <mergeCell ref="A3:K3"/>
    <mergeCell ref="A5:K5"/>
    <mergeCell ref="A6:I6"/>
    <mergeCell ref="A7:C7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B13:E13"/>
    <mergeCell ref="A18:C18"/>
    <mergeCell ref="A19:A21"/>
    <mergeCell ref="B19:C19"/>
    <mergeCell ref="D19:D21"/>
    <mergeCell ref="E19:E21"/>
    <mergeCell ref="B20:B21"/>
    <mergeCell ref="C20:C21"/>
    <mergeCell ref="A14:G14"/>
    <mergeCell ref="A15:G15"/>
    <mergeCell ref="B23:E23"/>
    <mergeCell ref="A24:G24"/>
    <mergeCell ref="A25:G25"/>
    <mergeCell ref="J25:K25"/>
    <mergeCell ref="F19:F21"/>
    <mergeCell ref="G19:G21"/>
    <mergeCell ref="H19:I19"/>
    <mergeCell ref="J19:J21"/>
    <mergeCell ref="K19:K21"/>
    <mergeCell ref="H20:H21"/>
    <mergeCell ref="I20:I21"/>
    <mergeCell ref="A54:G54"/>
    <mergeCell ref="J54:K54"/>
    <mergeCell ref="G47:G49"/>
    <mergeCell ref="H47:I47"/>
    <mergeCell ref="J47:J49"/>
    <mergeCell ref="K47:K49"/>
    <mergeCell ref="B48:B49"/>
    <mergeCell ref="C48:C49"/>
    <mergeCell ref="H48:H49"/>
    <mergeCell ref="I48:I4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5" max="16383" man="1"/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K79"/>
  <sheetViews>
    <sheetView topLeftCell="A51" workbookViewId="0">
      <selection activeCell="B44" sqref="B4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60" t="s">
        <v>11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16.5" customHeight="1" x14ac:dyDescent="0.25">
      <c r="A2" s="360" t="s">
        <v>59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2.2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</row>
    <row r="4" spans="1:11" ht="16.5" customHeight="1" x14ac:dyDescent="0.25">
      <c r="A4" s="311" t="s">
        <v>230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</row>
    <row r="5" spans="1:11" ht="3.75" customHeight="1" x14ac:dyDescent="0.25"/>
    <row r="6" spans="1:11" ht="15.75" customHeight="1" thickBot="1" x14ac:dyDescent="0.3">
      <c r="A6" s="278" t="s">
        <v>98</v>
      </c>
      <c r="B6" s="309"/>
      <c r="C6" s="309"/>
      <c r="D6" s="8"/>
      <c r="E6" s="8"/>
      <c r="F6" s="8"/>
      <c r="G6" s="8"/>
      <c r="H6" s="29"/>
      <c r="I6" s="29"/>
      <c r="J6" s="30"/>
      <c r="K6" s="31"/>
    </row>
    <row r="7" spans="1:11" ht="15.75" customHeight="1" thickBot="1" x14ac:dyDescent="0.3">
      <c r="A7" s="286" t="s">
        <v>0</v>
      </c>
      <c r="B7" s="300" t="s">
        <v>47</v>
      </c>
      <c r="C7" s="301"/>
      <c r="D7" s="302" t="s">
        <v>1</v>
      </c>
      <c r="E7" s="302" t="s">
        <v>17</v>
      </c>
      <c r="F7" s="302" t="s">
        <v>26</v>
      </c>
      <c r="G7" s="286" t="s">
        <v>2</v>
      </c>
      <c r="H7" s="289" t="s">
        <v>6</v>
      </c>
      <c r="I7" s="290"/>
      <c r="J7" s="291" t="s">
        <v>20</v>
      </c>
      <c r="K7" s="291" t="s">
        <v>21</v>
      </c>
    </row>
    <row r="8" spans="1:11" ht="16.5" customHeight="1" x14ac:dyDescent="0.25">
      <c r="A8" s="299"/>
      <c r="B8" s="286" t="s">
        <v>3</v>
      </c>
      <c r="C8" s="286" t="s">
        <v>4</v>
      </c>
      <c r="D8" s="303"/>
      <c r="E8" s="303"/>
      <c r="F8" s="303"/>
      <c r="G8" s="287"/>
      <c r="H8" s="297" t="s">
        <v>5</v>
      </c>
      <c r="I8" s="297" t="s">
        <v>86</v>
      </c>
      <c r="J8" s="292"/>
      <c r="K8" s="294"/>
    </row>
    <row r="9" spans="1:11" ht="18" customHeight="1" thickBot="1" x14ac:dyDescent="0.3">
      <c r="A9" s="296"/>
      <c r="B9" s="296"/>
      <c r="C9" s="296"/>
      <c r="D9" s="304"/>
      <c r="E9" s="304"/>
      <c r="F9" s="304"/>
      <c r="G9" s="288"/>
      <c r="H9" s="295"/>
      <c r="I9" s="298"/>
      <c r="J9" s="293"/>
      <c r="K9" s="295"/>
    </row>
    <row r="10" spans="1:11" ht="68.25" customHeight="1" thickBot="1" x14ac:dyDescent="0.3">
      <c r="A10" s="44">
        <v>1</v>
      </c>
      <c r="B10" s="70" t="s">
        <v>254</v>
      </c>
      <c r="C10" s="70" t="s">
        <v>91</v>
      </c>
      <c r="D10" s="82" t="s">
        <v>115</v>
      </c>
      <c r="E10" s="127" t="s">
        <v>231</v>
      </c>
      <c r="F10" s="70">
        <v>8</v>
      </c>
      <c r="G10" s="82" t="s">
        <v>253</v>
      </c>
      <c r="H10" s="70">
        <v>7</v>
      </c>
      <c r="I10" s="70">
        <v>20</v>
      </c>
      <c r="J10" s="111">
        <v>39190</v>
      </c>
      <c r="K10" s="111">
        <v>12600</v>
      </c>
    </row>
    <row r="11" spans="1:11" ht="70.5" customHeight="1" thickBot="1" x14ac:dyDescent="0.3">
      <c r="A11" s="44">
        <v>1</v>
      </c>
      <c r="B11" s="82" t="s">
        <v>191</v>
      </c>
      <c r="C11" s="70" t="s">
        <v>188</v>
      </c>
      <c r="D11" s="82" t="s">
        <v>115</v>
      </c>
      <c r="E11" s="82" t="s">
        <v>233</v>
      </c>
      <c r="F11" s="70">
        <v>40</v>
      </c>
      <c r="G11" s="82" t="s">
        <v>232</v>
      </c>
      <c r="H11" s="70">
        <v>5</v>
      </c>
      <c r="I11" s="70">
        <v>35</v>
      </c>
      <c r="J11" s="111">
        <v>131275</v>
      </c>
      <c r="K11" s="111">
        <v>88850</v>
      </c>
    </row>
    <row r="12" spans="1:11" ht="16.5" customHeight="1" thickBot="1" x14ac:dyDescent="0.3">
      <c r="A12" s="53">
        <f>SUM(A10:A11)</f>
        <v>2</v>
      </c>
      <c r="B12" s="279" t="s">
        <v>10</v>
      </c>
      <c r="C12" s="280"/>
      <c r="D12" s="280"/>
      <c r="E12" s="281"/>
      <c r="F12" s="235">
        <f>SUM(F10:F11)</f>
        <v>48</v>
      </c>
      <c r="G12" s="234"/>
      <c r="H12" s="235">
        <f>SUM(H10:H11)</f>
        <v>12</v>
      </c>
      <c r="I12" s="235">
        <f>SUM(I10:I11)</f>
        <v>55</v>
      </c>
      <c r="J12" s="237">
        <f>SUM(J10:J11)</f>
        <v>170465</v>
      </c>
      <c r="K12" s="237">
        <f>SUM(K10:K11)</f>
        <v>101450</v>
      </c>
    </row>
    <row r="13" spans="1:11" ht="15.75" customHeight="1" thickBot="1" x14ac:dyDescent="0.3">
      <c r="A13" s="274" t="s">
        <v>9</v>
      </c>
      <c r="B13" s="275"/>
      <c r="C13" s="275"/>
      <c r="D13" s="275"/>
      <c r="E13" s="275"/>
      <c r="F13" s="275"/>
      <c r="G13" s="275"/>
      <c r="H13" s="39"/>
      <c r="I13" s="27"/>
      <c r="J13" s="237" t="s">
        <v>12</v>
      </c>
      <c r="K13" s="237">
        <f>+K12*1.1</f>
        <v>111595.00000000001</v>
      </c>
    </row>
    <row r="14" spans="1:11" ht="15.75" thickBot="1" x14ac:dyDescent="0.3">
      <c r="A14" s="276" t="s">
        <v>29</v>
      </c>
      <c r="B14" s="277"/>
      <c r="C14" s="277"/>
      <c r="D14" s="277"/>
      <c r="E14" s="277"/>
      <c r="F14" s="277"/>
      <c r="G14" s="277"/>
      <c r="H14" s="28"/>
      <c r="I14" s="28"/>
      <c r="J14" s="321">
        <f>+J12+K13</f>
        <v>282060</v>
      </c>
      <c r="K14" s="275"/>
    </row>
    <row r="15" spans="1:11" ht="6.75" customHeight="1" x14ac:dyDescent="0.25"/>
    <row r="16" spans="1:11" ht="15.75" customHeight="1" thickBot="1" x14ac:dyDescent="0.3">
      <c r="A16" s="278" t="s">
        <v>60</v>
      </c>
      <c r="B16" s="309"/>
      <c r="C16" s="309"/>
      <c r="D16" s="8"/>
      <c r="E16" s="8"/>
      <c r="F16" s="8"/>
      <c r="G16" s="8"/>
      <c r="H16" s="29"/>
      <c r="I16" s="29"/>
      <c r="J16" s="30"/>
      <c r="K16" s="31"/>
    </row>
    <row r="17" spans="1:11" ht="15" customHeight="1" thickBot="1" x14ac:dyDescent="0.3">
      <c r="A17" s="286" t="s">
        <v>0</v>
      </c>
      <c r="B17" s="300" t="s">
        <v>47</v>
      </c>
      <c r="C17" s="301"/>
      <c r="D17" s="302" t="s">
        <v>1</v>
      </c>
      <c r="E17" s="302" t="s">
        <v>17</v>
      </c>
      <c r="F17" s="302" t="s">
        <v>26</v>
      </c>
      <c r="G17" s="286" t="s">
        <v>2</v>
      </c>
      <c r="H17" s="289" t="s">
        <v>6</v>
      </c>
      <c r="I17" s="290"/>
      <c r="J17" s="291" t="s">
        <v>20</v>
      </c>
      <c r="K17" s="291" t="s">
        <v>21</v>
      </c>
    </row>
    <row r="18" spans="1:11" ht="15" customHeight="1" x14ac:dyDescent="0.25">
      <c r="A18" s="299"/>
      <c r="B18" s="286" t="s">
        <v>3</v>
      </c>
      <c r="C18" s="286" t="s">
        <v>4</v>
      </c>
      <c r="D18" s="303"/>
      <c r="E18" s="303"/>
      <c r="F18" s="303"/>
      <c r="G18" s="287"/>
      <c r="H18" s="297" t="s">
        <v>5</v>
      </c>
      <c r="I18" s="297" t="s">
        <v>86</v>
      </c>
      <c r="J18" s="292"/>
      <c r="K18" s="294"/>
    </row>
    <row r="19" spans="1:11" ht="18" customHeight="1" thickBot="1" x14ac:dyDescent="0.3">
      <c r="A19" s="296"/>
      <c r="B19" s="296"/>
      <c r="C19" s="296"/>
      <c r="D19" s="304"/>
      <c r="E19" s="304"/>
      <c r="F19" s="304"/>
      <c r="G19" s="288"/>
      <c r="H19" s="295"/>
      <c r="I19" s="298"/>
      <c r="J19" s="293"/>
      <c r="K19" s="295"/>
    </row>
    <row r="20" spans="1:11" ht="57.75" customHeight="1" thickBot="1" x14ac:dyDescent="0.3">
      <c r="A20" s="44">
        <v>1</v>
      </c>
      <c r="B20" s="82" t="s">
        <v>228</v>
      </c>
      <c r="C20" s="70" t="s">
        <v>226</v>
      </c>
      <c r="D20" s="70" t="s">
        <v>62</v>
      </c>
      <c r="E20" s="44" t="s">
        <v>234</v>
      </c>
      <c r="F20" s="44">
        <v>16</v>
      </c>
      <c r="G20" s="44" t="s">
        <v>64</v>
      </c>
      <c r="H20" s="44">
        <v>29</v>
      </c>
      <c r="I20" s="44">
        <v>10</v>
      </c>
      <c r="J20" s="74">
        <v>49560</v>
      </c>
      <c r="K20" s="74">
        <v>28200</v>
      </c>
    </row>
    <row r="21" spans="1:11" ht="57.75" customHeight="1" thickBot="1" x14ac:dyDescent="0.3">
      <c r="A21" s="44">
        <v>1</v>
      </c>
      <c r="B21" s="82" t="s">
        <v>260</v>
      </c>
      <c r="C21" s="70" t="s">
        <v>226</v>
      </c>
      <c r="D21" s="70" t="s">
        <v>62</v>
      </c>
      <c r="E21" s="44" t="s">
        <v>258</v>
      </c>
      <c r="F21" s="44">
        <v>24</v>
      </c>
      <c r="G21" s="44" t="s">
        <v>257</v>
      </c>
      <c r="H21" s="44">
        <v>12</v>
      </c>
      <c r="I21" s="44">
        <v>17</v>
      </c>
      <c r="J21" s="74">
        <v>46197</v>
      </c>
      <c r="K21" s="74">
        <v>44800</v>
      </c>
    </row>
    <row r="22" spans="1:11" ht="60" customHeight="1" thickBot="1" x14ac:dyDescent="0.3">
      <c r="A22" s="44">
        <v>1</v>
      </c>
      <c r="B22" s="44" t="s">
        <v>256</v>
      </c>
      <c r="C22" s="70" t="s">
        <v>54</v>
      </c>
      <c r="D22" s="70" t="s">
        <v>62</v>
      </c>
      <c r="E22" s="44" t="s">
        <v>235</v>
      </c>
      <c r="F22" s="44">
        <v>24</v>
      </c>
      <c r="G22" s="44" t="s">
        <v>236</v>
      </c>
      <c r="H22" s="44">
        <v>20</v>
      </c>
      <c r="I22" s="44">
        <v>14</v>
      </c>
      <c r="J22" s="74">
        <v>54000</v>
      </c>
      <c r="K22" s="74">
        <v>45200</v>
      </c>
    </row>
    <row r="23" spans="1:11" ht="64.5" customHeight="1" thickBot="1" x14ac:dyDescent="0.3">
      <c r="A23" s="70">
        <v>1</v>
      </c>
      <c r="B23" s="44" t="s">
        <v>259</v>
      </c>
      <c r="C23" s="70" t="s">
        <v>237</v>
      </c>
      <c r="D23" s="70" t="s">
        <v>62</v>
      </c>
      <c r="E23" s="71" t="s">
        <v>239</v>
      </c>
      <c r="F23" s="70">
        <v>24</v>
      </c>
      <c r="G23" s="70" t="s">
        <v>238</v>
      </c>
      <c r="H23" s="70">
        <v>37</v>
      </c>
      <c r="I23" s="70">
        <v>30</v>
      </c>
      <c r="J23" s="74">
        <v>81951</v>
      </c>
      <c r="K23" s="74">
        <v>47400</v>
      </c>
    </row>
    <row r="24" spans="1:11" ht="15.75" customHeight="1" thickBot="1" x14ac:dyDescent="0.3">
      <c r="A24" s="53">
        <f>SUM(A20:A23)</f>
        <v>4</v>
      </c>
      <c r="B24" s="279" t="s">
        <v>10</v>
      </c>
      <c r="C24" s="280"/>
      <c r="D24" s="280"/>
      <c r="E24" s="281"/>
      <c r="F24" s="161">
        <f>SUM(F20:F23)</f>
        <v>88</v>
      </c>
      <c r="G24" s="162"/>
      <c r="H24" s="161">
        <f t="shared" ref="H24:I24" si="0">SUM(H20:H23)</f>
        <v>98</v>
      </c>
      <c r="I24" s="161">
        <f t="shared" si="0"/>
        <v>71</v>
      </c>
      <c r="J24" s="237">
        <f>SUM(J20:J23)</f>
        <v>231708</v>
      </c>
      <c r="K24" s="237">
        <f>SUM(K20:K23)</f>
        <v>165600</v>
      </c>
    </row>
    <row r="25" spans="1:11" ht="15.75" customHeight="1" thickBot="1" x14ac:dyDescent="0.3">
      <c r="A25" s="274" t="s">
        <v>9</v>
      </c>
      <c r="B25" s="275"/>
      <c r="C25" s="275"/>
      <c r="D25" s="275"/>
      <c r="E25" s="275"/>
      <c r="F25" s="275"/>
      <c r="G25" s="275"/>
      <c r="H25" s="39"/>
      <c r="I25" s="27"/>
      <c r="J25" s="237" t="s">
        <v>12</v>
      </c>
      <c r="K25" s="237">
        <f>+K24*1.1</f>
        <v>182160.00000000003</v>
      </c>
    </row>
    <row r="26" spans="1:11" ht="15.75" thickBot="1" x14ac:dyDescent="0.3">
      <c r="A26" s="276" t="s">
        <v>29</v>
      </c>
      <c r="B26" s="277"/>
      <c r="C26" s="277"/>
      <c r="D26" s="277"/>
      <c r="E26" s="277"/>
      <c r="F26" s="277"/>
      <c r="G26" s="277"/>
      <c r="H26" s="28"/>
      <c r="I26" s="28"/>
      <c r="J26" s="321">
        <f>+J24+K25</f>
        <v>413868</v>
      </c>
      <c r="K26" s="275"/>
    </row>
    <row r="27" spans="1:11" ht="3.75" customHeight="1" x14ac:dyDescent="0.25">
      <c r="A27" s="112"/>
      <c r="B27" s="113"/>
      <c r="C27" s="113"/>
      <c r="D27" s="113"/>
      <c r="E27" s="113"/>
      <c r="F27" s="113"/>
      <c r="G27" s="113"/>
      <c r="H27" s="114"/>
      <c r="I27" s="114"/>
      <c r="J27" s="115"/>
      <c r="K27" s="116"/>
    </row>
    <row r="28" spans="1:11" ht="15.75" customHeight="1" thickBot="1" x14ac:dyDescent="0.3">
      <c r="A28" s="278" t="s">
        <v>66</v>
      </c>
      <c r="B28" s="309"/>
      <c r="C28" s="309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86" t="s">
        <v>0</v>
      </c>
      <c r="B29" s="300" t="s">
        <v>47</v>
      </c>
      <c r="C29" s="301"/>
      <c r="D29" s="302" t="s">
        <v>1</v>
      </c>
      <c r="E29" s="302" t="s">
        <v>17</v>
      </c>
      <c r="F29" s="302" t="s">
        <v>26</v>
      </c>
      <c r="G29" s="286" t="s">
        <v>2</v>
      </c>
      <c r="H29" s="289" t="s">
        <v>6</v>
      </c>
      <c r="I29" s="290"/>
      <c r="J29" s="291" t="s">
        <v>20</v>
      </c>
      <c r="K29" s="291" t="s">
        <v>21</v>
      </c>
    </row>
    <row r="30" spans="1:11" ht="15.75" customHeight="1" x14ac:dyDescent="0.25">
      <c r="A30" s="299"/>
      <c r="B30" s="286" t="s">
        <v>3</v>
      </c>
      <c r="C30" s="286" t="s">
        <v>4</v>
      </c>
      <c r="D30" s="303"/>
      <c r="E30" s="303"/>
      <c r="F30" s="303"/>
      <c r="G30" s="287"/>
      <c r="H30" s="297" t="s">
        <v>5</v>
      </c>
      <c r="I30" s="297" t="s">
        <v>86</v>
      </c>
      <c r="J30" s="292"/>
      <c r="K30" s="294"/>
    </row>
    <row r="31" spans="1:11" ht="17.25" customHeight="1" thickBot="1" x14ac:dyDescent="0.3">
      <c r="A31" s="296"/>
      <c r="B31" s="296"/>
      <c r="C31" s="296"/>
      <c r="D31" s="304"/>
      <c r="E31" s="304"/>
      <c r="F31" s="304"/>
      <c r="G31" s="288"/>
      <c r="H31" s="295"/>
      <c r="I31" s="298"/>
      <c r="J31" s="293"/>
      <c r="K31" s="295"/>
    </row>
    <row r="32" spans="1:11" ht="86.25" thickBot="1" x14ac:dyDescent="0.3">
      <c r="A32" s="44">
        <v>1</v>
      </c>
      <c r="B32" s="70" t="s">
        <v>255</v>
      </c>
      <c r="C32" s="70" t="s">
        <v>122</v>
      </c>
      <c r="D32" s="70" t="s">
        <v>69</v>
      </c>
      <c r="E32" s="71" t="s">
        <v>241</v>
      </c>
      <c r="F32" s="70">
        <v>16</v>
      </c>
      <c r="G32" s="70" t="s">
        <v>240</v>
      </c>
      <c r="H32" s="70">
        <v>7</v>
      </c>
      <c r="I32" s="70">
        <v>21</v>
      </c>
      <c r="J32" s="74">
        <v>48000</v>
      </c>
      <c r="K32" s="111">
        <v>44700</v>
      </c>
    </row>
    <row r="33" spans="1:11" ht="61.5" customHeight="1" thickBot="1" x14ac:dyDescent="0.3">
      <c r="A33" s="44">
        <v>1</v>
      </c>
      <c r="B33" s="70" t="s">
        <v>262</v>
      </c>
      <c r="C33" s="70" t="s">
        <v>261</v>
      </c>
      <c r="D33" s="70" t="s">
        <v>69</v>
      </c>
      <c r="E33" s="71" t="s">
        <v>252</v>
      </c>
      <c r="F33" s="70">
        <v>8</v>
      </c>
      <c r="G33" s="70" t="s">
        <v>242</v>
      </c>
      <c r="H33" s="70">
        <v>32</v>
      </c>
      <c r="I33" s="70">
        <v>0</v>
      </c>
      <c r="J33" s="74">
        <v>15750</v>
      </c>
      <c r="K33" s="111">
        <v>13550</v>
      </c>
    </row>
    <row r="34" spans="1:11" ht="15.75" customHeight="1" thickBot="1" x14ac:dyDescent="0.3">
      <c r="A34" s="53">
        <f>SUM(A32:A33)</f>
        <v>2</v>
      </c>
      <c r="B34" s="279" t="s">
        <v>10</v>
      </c>
      <c r="C34" s="280"/>
      <c r="D34" s="280"/>
      <c r="E34" s="281"/>
      <c r="F34" s="235">
        <f>SUM(F32:F33)</f>
        <v>24</v>
      </c>
      <c r="G34" s="234"/>
      <c r="H34" s="235">
        <f>SUM(H32:H33)</f>
        <v>39</v>
      </c>
      <c r="I34" s="235">
        <f>SUM(I32:I33)</f>
        <v>21</v>
      </c>
      <c r="J34" s="237">
        <f>SUM(J32:J33)</f>
        <v>63750</v>
      </c>
      <c r="K34" s="237">
        <f>SUM(K32:K33)</f>
        <v>58250</v>
      </c>
    </row>
    <row r="35" spans="1:11" ht="15.75" customHeight="1" thickBot="1" x14ac:dyDescent="0.3">
      <c r="A35" s="274" t="s">
        <v>9</v>
      </c>
      <c r="B35" s="275"/>
      <c r="C35" s="275"/>
      <c r="D35" s="275"/>
      <c r="E35" s="275"/>
      <c r="F35" s="275"/>
      <c r="G35" s="275"/>
      <c r="H35" s="39"/>
      <c r="I35" s="27"/>
      <c r="J35" s="237" t="s">
        <v>12</v>
      </c>
      <c r="K35" s="237">
        <f>+K34*1.1</f>
        <v>64075.000000000007</v>
      </c>
    </row>
    <row r="36" spans="1:11" ht="15.75" thickBot="1" x14ac:dyDescent="0.3">
      <c r="A36" s="276" t="s">
        <v>29</v>
      </c>
      <c r="B36" s="277"/>
      <c r="C36" s="277"/>
      <c r="D36" s="277"/>
      <c r="E36" s="277"/>
      <c r="F36" s="277"/>
      <c r="G36" s="277"/>
      <c r="H36" s="28"/>
      <c r="I36" s="28"/>
      <c r="J36" s="321">
        <f>+K35+J34</f>
        <v>127825</v>
      </c>
      <c r="K36" s="275"/>
    </row>
    <row r="38" spans="1:11" ht="15.75" thickBot="1" x14ac:dyDescent="0.3">
      <c r="A38" s="278" t="s">
        <v>79</v>
      </c>
      <c r="B38" s="309"/>
      <c r="C38" s="309"/>
      <c r="D38" s="8"/>
      <c r="E38" s="8"/>
      <c r="F38" s="8"/>
      <c r="G38" s="8"/>
      <c r="H38" s="29"/>
      <c r="I38" s="29"/>
      <c r="J38" s="30"/>
      <c r="K38" s="31"/>
    </row>
    <row r="39" spans="1:11" ht="15.75" thickBot="1" x14ac:dyDescent="0.3">
      <c r="A39" s="286" t="s">
        <v>0</v>
      </c>
      <c r="B39" s="300" t="s">
        <v>47</v>
      </c>
      <c r="C39" s="301"/>
      <c r="D39" s="302" t="s">
        <v>1</v>
      </c>
      <c r="E39" s="302" t="s">
        <v>17</v>
      </c>
      <c r="F39" s="302" t="s">
        <v>26</v>
      </c>
      <c r="G39" s="286" t="s">
        <v>2</v>
      </c>
      <c r="H39" s="289" t="s">
        <v>6</v>
      </c>
      <c r="I39" s="290"/>
      <c r="J39" s="291" t="s">
        <v>20</v>
      </c>
      <c r="K39" s="291" t="s">
        <v>21</v>
      </c>
    </row>
    <row r="40" spans="1:11" x14ac:dyDescent="0.25">
      <c r="A40" s="299"/>
      <c r="B40" s="286" t="s">
        <v>3</v>
      </c>
      <c r="C40" s="286" t="s">
        <v>4</v>
      </c>
      <c r="D40" s="303"/>
      <c r="E40" s="303"/>
      <c r="F40" s="303"/>
      <c r="G40" s="287"/>
      <c r="H40" s="297" t="s">
        <v>5</v>
      </c>
      <c r="I40" s="297" t="s">
        <v>86</v>
      </c>
      <c r="J40" s="292"/>
      <c r="K40" s="294"/>
    </row>
    <row r="41" spans="1:11" ht="20.25" customHeight="1" thickBot="1" x14ac:dyDescent="0.3">
      <c r="A41" s="296"/>
      <c r="B41" s="296"/>
      <c r="C41" s="296"/>
      <c r="D41" s="304"/>
      <c r="E41" s="304"/>
      <c r="F41" s="304"/>
      <c r="G41" s="288"/>
      <c r="H41" s="295"/>
      <c r="I41" s="298"/>
      <c r="J41" s="293"/>
      <c r="K41" s="295"/>
    </row>
    <row r="42" spans="1:11" ht="57.75" thickBot="1" x14ac:dyDescent="0.3">
      <c r="A42" s="82">
        <v>1</v>
      </c>
      <c r="B42" s="82" t="s">
        <v>246</v>
      </c>
      <c r="C42" s="70" t="s">
        <v>243</v>
      </c>
      <c r="D42" s="82" t="s">
        <v>43</v>
      </c>
      <c r="E42" s="82" t="s">
        <v>245</v>
      </c>
      <c r="F42" s="82">
        <v>32</v>
      </c>
      <c r="G42" s="82" t="s">
        <v>244</v>
      </c>
      <c r="H42" s="82">
        <v>1</v>
      </c>
      <c r="I42" s="82">
        <v>26</v>
      </c>
      <c r="J42" s="111">
        <v>86730</v>
      </c>
      <c r="K42" s="111">
        <v>56400</v>
      </c>
    </row>
    <row r="43" spans="1:11" ht="69" customHeight="1" thickBot="1" x14ac:dyDescent="0.3">
      <c r="A43" s="82">
        <v>1</v>
      </c>
      <c r="B43" s="82" t="s">
        <v>247</v>
      </c>
      <c r="C43" s="70" t="s">
        <v>268</v>
      </c>
      <c r="D43" s="82" t="s">
        <v>43</v>
      </c>
      <c r="E43" s="82" t="s">
        <v>267</v>
      </c>
      <c r="F43" s="82">
        <v>12</v>
      </c>
      <c r="G43" s="82" t="s">
        <v>120</v>
      </c>
      <c r="H43" s="82">
        <v>20</v>
      </c>
      <c r="I43" s="82">
        <v>10</v>
      </c>
      <c r="J43" s="111">
        <v>105138</v>
      </c>
      <c r="K43" s="111">
        <v>48000</v>
      </c>
    </row>
    <row r="44" spans="1:11" ht="71.25" customHeight="1" thickBot="1" x14ac:dyDescent="0.3">
      <c r="A44" s="82">
        <v>1</v>
      </c>
      <c r="B44" s="82" t="s">
        <v>247</v>
      </c>
      <c r="C44" s="70" t="s">
        <v>263</v>
      </c>
      <c r="D44" s="82" t="s">
        <v>43</v>
      </c>
      <c r="E44" s="82" t="s">
        <v>266</v>
      </c>
      <c r="F44" s="82">
        <v>12</v>
      </c>
      <c r="G44" s="82" t="s">
        <v>120</v>
      </c>
      <c r="H44" s="82">
        <v>23</v>
      </c>
      <c r="I44" s="82">
        <v>10</v>
      </c>
      <c r="J44" s="111">
        <v>105138</v>
      </c>
      <c r="K44" s="111">
        <v>48000</v>
      </c>
    </row>
    <row r="45" spans="1:11" ht="15.75" thickBot="1" x14ac:dyDescent="0.3">
      <c r="A45" s="53">
        <f>SUM(A42:A44)</f>
        <v>3</v>
      </c>
      <c r="B45" s="279" t="s">
        <v>10</v>
      </c>
      <c r="C45" s="280"/>
      <c r="D45" s="280"/>
      <c r="E45" s="281"/>
      <c r="F45" s="235">
        <f>SUM(F42:F44)</f>
        <v>56</v>
      </c>
      <c r="G45" s="234"/>
      <c r="H45" s="235">
        <f>SUM(H42:H44)</f>
        <v>44</v>
      </c>
      <c r="I45" s="235">
        <f>SUM(I42:I44)</f>
        <v>46</v>
      </c>
      <c r="J45" s="237">
        <f>SUM(J42:J44)</f>
        <v>297006</v>
      </c>
      <c r="K45" s="237">
        <f>SUM(K42:K44)</f>
        <v>152400</v>
      </c>
    </row>
    <row r="46" spans="1:11" ht="15.75" thickBot="1" x14ac:dyDescent="0.3">
      <c r="A46" s="274" t="s">
        <v>9</v>
      </c>
      <c r="B46" s="275"/>
      <c r="C46" s="275"/>
      <c r="D46" s="275"/>
      <c r="E46" s="275"/>
      <c r="F46" s="275"/>
      <c r="G46" s="275"/>
      <c r="H46" s="39"/>
      <c r="I46" s="27"/>
      <c r="J46" s="237" t="s">
        <v>12</v>
      </c>
      <c r="K46" s="237">
        <f>+K45*1.1</f>
        <v>167640</v>
      </c>
    </row>
    <row r="47" spans="1:11" ht="15.75" thickBot="1" x14ac:dyDescent="0.3">
      <c r="A47" s="276" t="s">
        <v>29</v>
      </c>
      <c r="B47" s="277"/>
      <c r="C47" s="277"/>
      <c r="D47" s="277"/>
      <c r="E47" s="277"/>
      <c r="F47" s="277"/>
      <c r="G47" s="277"/>
      <c r="H47" s="28"/>
      <c r="I47" s="28"/>
      <c r="J47" s="321">
        <f>+K46+J45</f>
        <v>464646</v>
      </c>
      <c r="K47" s="275"/>
    </row>
    <row r="48" spans="1:11" ht="6" customHeight="1" x14ac:dyDescent="0.25"/>
    <row r="49" spans="1:11" hidden="1" x14ac:dyDescent="0.25"/>
    <row r="50" spans="1:11" hidden="1" x14ac:dyDescent="0.25"/>
    <row r="51" spans="1:11" ht="15.75" thickBot="1" x14ac:dyDescent="0.3">
      <c r="A51" s="278" t="s">
        <v>221</v>
      </c>
      <c r="B51" s="309"/>
      <c r="C51" s="309"/>
      <c r="D51" s="8"/>
      <c r="E51" s="8"/>
      <c r="F51" s="8"/>
      <c r="G51" s="8"/>
      <c r="H51" s="29"/>
      <c r="I51" s="29"/>
      <c r="J51" s="30"/>
      <c r="K51" s="31"/>
    </row>
    <row r="52" spans="1:11" ht="15.75" thickBot="1" x14ac:dyDescent="0.3">
      <c r="A52" s="286" t="s">
        <v>0</v>
      </c>
      <c r="B52" s="300" t="s">
        <v>47</v>
      </c>
      <c r="C52" s="301"/>
      <c r="D52" s="302" t="s">
        <v>1</v>
      </c>
      <c r="E52" s="302" t="s">
        <v>17</v>
      </c>
      <c r="F52" s="302" t="s">
        <v>26</v>
      </c>
      <c r="G52" s="286" t="s">
        <v>2</v>
      </c>
      <c r="H52" s="289" t="s">
        <v>6</v>
      </c>
      <c r="I52" s="290"/>
      <c r="J52" s="291" t="s">
        <v>20</v>
      </c>
      <c r="K52" s="291" t="s">
        <v>21</v>
      </c>
    </row>
    <row r="53" spans="1:11" x14ac:dyDescent="0.25">
      <c r="A53" s="299"/>
      <c r="B53" s="286" t="s">
        <v>3</v>
      </c>
      <c r="C53" s="286" t="s">
        <v>4</v>
      </c>
      <c r="D53" s="303"/>
      <c r="E53" s="303"/>
      <c r="F53" s="303"/>
      <c r="G53" s="287"/>
      <c r="H53" s="297" t="s">
        <v>5</v>
      </c>
      <c r="I53" s="297" t="s">
        <v>86</v>
      </c>
      <c r="J53" s="292"/>
      <c r="K53" s="294"/>
    </row>
    <row r="54" spans="1:11" ht="18" customHeight="1" thickBot="1" x14ac:dyDescent="0.3">
      <c r="A54" s="296"/>
      <c r="B54" s="296"/>
      <c r="C54" s="296"/>
      <c r="D54" s="304"/>
      <c r="E54" s="304"/>
      <c r="F54" s="304"/>
      <c r="G54" s="288"/>
      <c r="H54" s="295"/>
      <c r="I54" s="298"/>
      <c r="J54" s="293"/>
      <c r="K54" s="295"/>
    </row>
    <row r="55" spans="1:11" ht="64.5" customHeight="1" thickBot="1" x14ac:dyDescent="0.3">
      <c r="A55" s="44">
        <v>1</v>
      </c>
      <c r="B55" s="82" t="s">
        <v>155</v>
      </c>
      <c r="C55" s="70" t="s">
        <v>67</v>
      </c>
      <c r="D55" s="138" t="s">
        <v>248</v>
      </c>
      <c r="E55" s="127" t="s">
        <v>249</v>
      </c>
      <c r="F55" s="70">
        <v>32</v>
      </c>
      <c r="G55" s="82" t="s">
        <v>139</v>
      </c>
      <c r="H55" s="70">
        <v>10</v>
      </c>
      <c r="I55" s="70">
        <v>18</v>
      </c>
      <c r="J55" s="111">
        <v>100310</v>
      </c>
      <c r="K55" s="111">
        <v>47625</v>
      </c>
    </row>
    <row r="56" spans="1:11" ht="72" thickBot="1" x14ac:dyDescent="0.3">
      <c r="A56" s="44">
        <v>1</v>
      </c>
      <c r="B56" s="82" t="s">
        <v>227</v>
      </c>
      <c r="C56" s="82" t="s">
        <v>72</v>
      </c>
      <c r="D56" s="82" t="s">
        <v>222</v>
      </c>
      <c r="E56" s="127" t="s">
        <v>239</v>
      </c>
      <c r="F56" s="70">
        <v>24</v>
      </c>
      <c r="G56" s="82" t="s">
        <v>250</v>
      </c>
      <c r="H56" s="70">
        <v>12</v>
      </c>
      <c r="I56" s="70">
        <v>26</v>
      </c>
      <c r="J56" s="111">
        <v>75579</v>
      </c>
      <c r="K56" s="111">
        <v>75400</v>
      </c>
    </row>
    <row r="57" spans="1:11" ht="63.75" customHeight="1" thickBot="1" x14ac:dyDescent="0.3">
      <c r="A57" s="44">
        <v>1</v>
      </c>
      <c r="B57" s="70" t="s">
        <v>106</v>
      </c>
      <c r="C57" s="70" t="s">
        <v>91</v>
      </c>
      <c r="D57" s="138" t="s">
        <v>248</v>
      </c>
      <c r="E57" s="127" t="s">
        <v>251</v>
      </c>
      <c r="F57" s="70">
        <v>32</v>
      </c>
      <c r="G57" s="82" t="s">
        <v>104</v>
      </c>
      <c r="H57" s="70">
        <v>20</v>
      </c>
      <c r="I57" s="70">
        <v>6</v>
      </c>
      <c r="J57" s="111">
        <v>110271</v>
      </c>
      <c r="K57" s="111">
        <v>54600</v>
      </c>
    </row>
    <row r="58" spans="1:11" ht="15.75" thickBot="1" x14ac:dyDescent="0.3">
      <c r="A58" s="53">
        <f>SUM(A55:A57)</f>
        <v>3</v>
      </c>
      <c r="B58" s="279"/>
      <c r="C58" s="280"/>
      <c r="D58" s="280"/>
      <c r="E58" s="281"/>
      <c r="F58" s="235">
        <f>SUM(F55:F57)</f>
        <v>88</v>
      </c>
      <c r="G58" s="234"/>
      <c r="H58" s="242">
        <f t="shared" ref="H58:I58" si="1">SUM(H55:H57)</f>
        <v>42</v>
      </c>
      <c r="I58" s="242">
        <f t="shared" si="1"/>
        <v>50</v>
      </c>
      <c r="J58" s="237">
        <f>SUM(J55:J57)</f>
        <v>286160</v>
      </c>
      <c r="K58" s="237">
        <f>SUM(K55:K57)</f>
        <v>177625</v>
      </c>
    </row>
    <row r="59" spans="1:11" ht="15.75" thickBot="1" x14ac:dyDescent="0.3">
      <c r="A59" s="274" t="s">
        <v>9</v>
      </c>
      <c r="B59" s="275"/>
      <c r="C59" s="275"/>
      <c r="D59" s="275"/>
      <c r="E59" s="275"/>
      <c r="F59" s="275"/>
      <c r="G59" s="275"/>
      <c r="H59" s="39"/>
      <c r="I59" s="27"/>
      <c r="J59" s="237" t="s">
        <v>12</v>
      </c>
      <c r="K59" s="237">
        <f>+K58*1.1</f>
        <v>195387.50000000003</v>
      </c>
    </row>
    <row r="60" spans="1:11" ht="15.75" thickBot="1" x14ac:dyDescent="0.3">
      <c r="A60" s="276" t="s">
        <v>29</v>
      </c>
      <c r="B60" s="277"/>
      <c r="C60" s="277"/>
      <c r="D60" s="277"/>
      <c r="E60" s="277"/>
      <c r="F60" s="277"/>
      <c r="G60" s="277"/>
      <c r="H60" s="28"/>
      <c r="I60" s="28"/>
      <c r="J60" s="321">
        <f>+J58+K59</f>
        <v>481547.5</v>
      </c>
      <c r="K60" s="275"/>
    </row>
    <row r="61" spans="1:11" hidden="1" x14ac:dyDescent="0.25"/>
    <row r="62" spans="1:11" x14ac:dyDescent="0.25">
      <c r="B62" s="285" t="s">
        <v>22</v>
      </c>
      <c r="C62" s="285"/>
      <c r="D62" s="232"/>
      <c r="E62" s="232"/>
      <c r="F62" s="75"/>
      <c r="G62" s="75"/>
    </row>
    <row r="63" spans="1:11" x14ac:dyDescent="0.25">
      <c r="A63" s="309" t="s">
        <v>264</v>
      </c>
      <c r="B63" s="309"/>
      <c r="C63" s="244">
        <v>1</v>
      </c>
      <c r="D63" s="232"/>
      <c r="E63" s="232"/>
      <c r="F63" s="75"/>
      <c r="G63" s="75"/>
    </row>
    <row r="64" spans="1:11" x14ac:dyDescent="0.25">
      <c r="A64" s="309" t="s">
        <v>265</v>
      </c>
      <c r="B64" s="309"/>
      <c r="C64" s="244">
        <f>H33</f>
        <v>32</v>
      </c>
      <c r="D64" s="245"/>
      <c r="E64" s="245"/>
      <c r="F64" s="75"/>
      <c r="G64" s="75"/>
    </row>
    <row r="65" spans="1:9" x14ac:dyDescent="0.25">
      <c r="A65" s="282" t="s">
        <v>58</v>
      </c>
      <c r="B65" s="282"/>
      <c r="C65" s="236">
        <v>13</v>
      </c>
      <c r="E65" s="278" t="s">
        <v>31</v>
      </c>
      <c r="F65" s="278"/>
      <c r="G65" s="278"/>
      <c r="H65" s="361">
        <f>+J12+J24+J34+J45+J58</f>
        <v>1049089</v>
      </c>
      <c r="I65" s="361"/>
    </row>
    <row r="66" spans="1:9" x14ac:dyDescent="0.25">
      <c r="A66" s="236" t="s">
        <v>88</v>
      </c>
      <c r="B66" s="236"/>
      <c r="C66" s="236">
        <f>+F12+F24+F32+F45+F58</f>
        <v>296</v>
      </c>
      <c r="E66" s="238" t="s">
        <v>32</v>
      </c>
      <c r="F66" s="15"/>
      <c r="G66" s="4"/>
      <c r="H66" s="361">
        <f>+K13+K25+K35+K46+K59</f>
        <v>720857.5</v>
      </c>
      <c r="I66" s="361"/>
    </row>
    <row r="67" spans="1:9" x14ac:dyDescent="0.25">
      <c r="A67" s="236" t="s">
        <v>8</v>
      </c>
      <c r="B67" s="236"/>
      <c r="C67" s="236">
        <f>+H12+H24+H32+H45+H58</f>
        <v>203</v>
      </c>
      <c r="G67" s="3"/>
      <c r="H67" s="175"/>
      <c r="I67" s="176"/>
    </row>
    <row r="68" spans="1:9" x14ac:dyDescent="0.25">
      <c r="A68" s="312" t="s">
        <v>87</v>
      </c>
      <c r="B68" s="312"/>
      <c r="E68" s="273" t="s">
        <v>96</v>
      </c>
      <c r="F68" s="273"/>
      <c r="G68" s="273"/>
      <c r="H68" s="361">
        <f>+H65+H66</f>
        <v>1769946.5</v>
      </c>
      <c r="I68" s="362"/>
    </row>
    <row r="69" spans="1:9" x14ac:dyDescent="0.25">
      <c r="A69" s="312"/>
      <c r="B69" s="312"/>
      <c r="C69" s="243">
        <f>+I12+I24+I34+I45+I58</f>
        <v>243</v>
      </c>
      <c r="D69" s="232"/>
      <c r="E69" s="232"/>
      <c r="F69" s="232"/>
      <c r="G69" s="232"/>
      <c r="H69" s="232"/>
    </row>
    <row r="70" spans="1:9" x14ac:dyDescent="0.25">
      <c r="A70" s="282" t="s">
        <v>76</v>
      </c>
      <c r="B70" s="282"/>
      <c r="C70" s="236">
        <f>+C67+C69</f>
        <v>446</v>
      </c>
    </row>
    <row r="71" spans="1:9" x14ac:dyDescent="0.25">
      <c r="A71" s="236"/>
      <c r="B71" s="236"/>
      <c r="C71" s="236"/>
    </row>
    <row r="72" spans="1:9" x14ac:dyDescent="0.25">
      <c r="A72" s="236"/>
      <c r="B72" s="236"/>
      <c r="C72" s="236"/>
    </row>
    <row r="73" spans="1:9" x14ac:dyDescent="0.25">
      <c r="A73" s="236"/>
      <c r="B73" s="236"/>
      <c r="C73" s="236"/>
    </row>
    <row r="74" spans="1:9" x14ac:dyDescent="0.25">
      <c r="A74" s="236"/>
      <c r="B74" s="236"/>
      <c r="C74" s="236"/>
      <c r="E74" s="233"/>
      <c r="F74" s="233"/>
      <c r="G74" s="233"/>
      <c r="H74" s="240"/>
      <c r="I74" s="241"/>
    </row>
    <row r="76" spans="1:9" x14ac:dyDescent="0.25">
      <c r="C76" s="232" t="s">
        <v>57</v>
      </c>
    </row>
    <row r="78" spans="1:9" x14ac:dyDescent="0.25">
      <c r="B78" s="177" t="s">
        <v>42</v>
      </c>
      <c r="C78" s="236">
        <f>+C65</f>
        <v>13</v>
      </c>
      <c r="D78" s="239" t="s">
        <v>18</v>
      </c>
      <c r="E78" s="5">
        <f>+C67</f>
        <v>203</v>
      </c>
    </row>
    <row r="79" spans="1:9" ht="29.25" x14ac:dyDescent="0.25">
      <c r="B79" s="236"/>
      <c r="C79" s="236"/>
      <c r="D79" s="231" t="s">
        <v>169</v>
      </c>
      <c r="E79" s="5">
        <f>+C69</f>
        <v>243</v>
      </c>
    </row>
  </sheetData>
  <mergeCells count="104">
    <mergeCell ref="A68:B69"/>
    <mergeCell ref="A70:B70"/>
    <mergeCell ref="E65:G65"/>
    <mergeCell ref="H65:I65"/>
    <mergeCell ref="H66:I66"/>
    <mergeCell ref="E68:G68"/>
    <mergeCell ref="H68:I68"/>
    <mergeCell ref="B53:B54"/>
    <mergeCell ref="C53:C54"/>
    <mergeCell ref="H53:H54"/>
    <mergeCell ref="I53:I54"/>
    <mergeCell ref="B58:E58"/>
    <mergeCell ref="A59:G59"/>
    <mergeCell ref="E52:E54"/>
    <mergeCell ref="F52:F54"/>
    <mergeCell ref="G52:G54"/>
    <mergeCell ref="H52:I52"/>
    <mergeCell ref="B45:E45"/>
    <mergeCell ref="A46:G46"/>
    <mergeCell ref="A47:G47"/>
    <mergeCell ref="J47:K47"/>
    <mergeCell ref="B62:C62"/>
    <mergeCell ref="A65:B65"/>
    <mergeCell ref="A51:C51"/>
    <mergeCell ref="A52:A54"/>
    <mergeCell ref="B52:C52"/>
    <mergeCell ref="D52:D54"/>
    <mergeCell ref="A60:G60"/>
    <mergeCell ref="J60:K60"/>
    <mergeCell ref="J52:J54"/>
    <mergeCell ref="K52:K54"/>
    <mergeCell ref="A63:B63"/>
    <mergeCell ref="A64:B64"/>
    <mergeCell ref="J39:J41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38:C38"/>
    <mergeCell ref="A39:A41"/>
    <mergeCell ref="B39:C39"/>
    <mergeCell ref="D39:D41"/>
    <mergeCell ref="E39:E41"/>
    <mergeCell ref="F39:F41"/>
    <mergeCell ref="G39:G41"/>
    <mergeCell ref="H39:I39"/>
    <mergeCell ref="J29:J31"/>
    <mergeCell ref="K29:K31"/>
    <mergeCell ref="B30:B31"/>
    <mergeCell ref="C30:C31"/>
    <mergeCell ref="H30:H31"/>
    <mergeCell ref="I30:I31"/>
    <mergeCell ref="B24:E24"/>
    <mergeCell ref="A25:G25"/>
    <mergeCell ref="A26:G26"/>
    <mergeCell ref="J26:K26"/>
    <mergeCell ref="A28:C28"/>
    <mergeCell ref="A29:A31"/>
    <mergeCell ref="B29:C29"/>
    <mergeCell ref="D29:D31"/>
    <mergeCell ref="E29:E31"/>
    <mergeCell ref="F29:F31"/>
    <mergeCell ref="G29:G31"/>
    <mergeCell ref="H29:I29"/>
    <mergeCell ref="J17:J19"/>
    <mergeCell ref="K17:K19"/>
    <mergeCell ref="B18:B19"/>
    <mergeCell ref="C18:C19"/>
    <mergeCell ref="H18:H19"/>
    <mergeCell ref="I18:I19"/>
    <mergeCell ref="B12:E12"/>
    <mergeCell ref="A13:G13"/>
    <mergeCell ref="A14:G14"/>
    <mergeCell ref="J14:K14"/>
    <mergeCell ref="A16:C16"/>
    <mergeCell ref="A17:A19"/>
    <mergeCell ref="B17:C17"/>
    <mergeCell ref="D17:D19"/>
    <mergeCell ref="E17:E19"/>
    <mergeCell ref="F17:F19"/>
    <mergeCell ref="G17:G19"/>
    <mergeCell ref="H17:I17"/>
    <mergeCell ref="G7:G9"/>
    <mergeCell ref="H7:I7"/>
    <mergeCell ref="J7:J9"/>
    <mergeCell ref="K7:K9"/>
    <mergeCell ref="B8:B9"/>
    <mergeCell ref="C8:C9"/>
    <mergeCell ref="H8:H9"/>
    <mergeCell ref="I8:I9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44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ENERO!Área_de_impresión</vt:lpstr>
      <vt:lpstr>JULIO!Área_de_impresión</vt:lpstr>
      <vt:lpstr>JUNIO!Área_de_impresión</vt:lpstr>
      <vt:lpstr>OCTUBRE!Área_de_impresión</vt:lpstr>
      <vt:lpstr>SEPTIEMBRE!Área_de_impresión</vt:lpstr>
      <vt:lpstr>ABRIL!Títulos_a_imprimir</vt:lpstr>
      <vt:lpstr>AGOSTO!Títulos_a_imprimir</vt:lpstr>
      <vt:lpstr>ENERO!Títulos_a_imprimir</vt:lpstr>
      <vt:lpstr>JULIO!Títulos_a_imprimir</vt:lpstr>
      <vt:lpstr>JUNIO!Títulos_a_imprimir</vt:lpstr>
      <vt:lpstr>MAYO!Títulos_a_imprimir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2019-11-01T13:17:18Z</cp:lastPrinted>
  <dcterms:created xsi:type="dcterms:W3CDTF">2015-11-30T18:04:44Z</dcterms:created>
  <dcterms:modified xsi:type="dcterms:W3CDTF">2019-11-01T13:18:31Z</dcterms:modified>
</cp:coreProperties>
</file>