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 2019 CARMEN\EJECUCIÓN CAPACITACIÓN\"/>
    </mc:Choice>
  </mc:AlternateContent>
  <xr:revisionPtr revIDLastSave="0" documentId="13_ncr:1_{93457548-A194-460D-8090-4DBE03AA6D5E}" xr6:coauthVersionLast="43" xr6:coauthVersionMax="43" xr10:uidLastSave="{00000000-0000-0000-0000-000000000000}"/>
  <bookViews>
    <workbookView xWindow="-120" yWindow="-120" windowWidth="20730" windowHeight="11160" tabRatio="855" activeTab="3" xr2:uid="{00000000-000D-0000-FFFF-FFFF00000000}"/>
  </bookViews>
  <sheets>
    <sheet name="ENERO" sheetId="1" r:id="rId1"/>
    <sheet name="FEBRERO" sheetId="14" r:id="rId2"/>
    <sheet name="MARZO" sheetId="15" r:id="rId3"/>
    <sheet name="ABRIL" sheetId="16" r:id="rId4"/>
    <sheet name="MAYO" sheetId="17" r:id="rId5"/>
    <sheet name="JUNIO" sheetId="18" r:id="rId6"/>
  </sheets>
  <definedNames>
    <definedName name="_xlnm.Print_Area" localSheetId="0">ENERO!$A$1:$K$58</definedName>
    <definedName name="_xlnm.Print_Titles" localSheetId="3">ABRIL!$1:$4</definedName>
    <definedName name="_xlnm.Print_Titles" localSheetId="0">ENERO!$1:$4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" i="16" l="1"/>
  <c r="K44" i="16"/>
  <c r="J44" i="16"/>
  <c r="I44" i="16"/>
  <c r="H44" i="16"/>
  <c r="C64" i="16" l="1"/>
  <c r="C55" i="16"/>
  <c r="E65" i="16" s="1"/>
  <c r="C54" i="16"/>
  <c r="E64" i="16" s="1"/>
  <c r="K45" i="16"/>
  <c r="F44" i="16"/>
  <c r="J46" i="16" l="1"/>
  <c r="C57" i="16"/>
  <c r="K34" i="16" l="1"/>
  <c r="K35" i="16" s="1"/>
  <c r="J34" i="16"/>
  <c r="I34" i="16"/>
  <c r="H34" i="16"/>
  <c r="F34" i="16"/>
  <c r="A34" i="16"/>
  <c r="J36" i="16" l="1"/>
  <c r="K13" i="16"/>
  <c r="J13" i="16"/>
  <c r="H54" i="16" s="1"/>
  <c r="I13" i="16"/>
  <c r="H13" i="16"/>
  <c r="F13" i="16"/>
  <c r="A13" i="16"/>
  <c r="J26" i="1" l="1"/>
  <c r="K23" i="16"/>
  <c r="J23" i="16"/>
  <c r="I23" i="16"/>
  <c r="H23" i="16"/>
  <c r="A23" i="16"/>
  <c r="F23" i="16"/>
  <c r="C53" i="16" s="1"/>
  <c r="K24" i="16" l="1"/>
  <c r="J25" i="16" s="1"/>
  <c r="K14" i="16" l="1"/>
  <c r="J15" i="16" l="1"/>
  <c r="H55" i="16"/>
  <c r="H57" i="16" s="1"/>
  <c r="K11" i="15"/>
  <c r="K12" i="15" s="1"/>
  <c r="H17" i="15" s="1"/>
  <c r="J11" i="15"/>
  <c r="H16" i="15" s="1"/>
  <c r="I11" i="15"/>
  <c r="H11" i="15"/>
  <c r="F11" i="15"/>
  <c r="A11" i="15"/>
  <c r="H20" i="15" l="1"/>
  <c r="C22" i="15"/>
  <c r="J12" i="15"/>
  <c r="J13" i="15" s="1"/>
  <c r="M14" i="1"/>
  <c r="M12" i="1"/>
  <c r="G32" i="1"/>
  <c r="J15" i="1"/>
  <c r="J13" i="1"/>
  <c r="K13" i="1"/>
  <c r="I13" i="1" l="1"/>
  <c r="H13" i="1"/>
  <c r="K24" i="1" l="1"/>
  <c r="J24" i="1"/>
  <c r="I24" i="1"/>
  <c r="H24" i="1"/>
  <c r="F24" i="1"/>
  <c r="F13" i="1"/>
  <c r="A24" i="1" l="1"/>
  <c r="A13" i="1"/>
  <c r="K25" i="1" l="1"/>
  <c r="C36" i="1"/>
  <c r="C37" i="1"/>
  <c r="K14" i="1"/>
  <c r="G33" i="1" l="1"/>
  <c r="C38" i="1"/>
  <c r="C39" i="1" s="1"/>
  <c r="L33" i="1"/>
  <c r="G37" i="1" l="1"/>
</calcChain>
</file>

<file path=xl/sharedStrings.xml><?xml version="1.0" encoding="utf-8"?>
<sst xmlns="http://schemas.openxmlformats.org/spreadsheetml/2006/main" count="255" uniqueCount="101">
  <si>
    <t xml:space="preserve">No. </t>
  </si>
  <si>
    <t>COORDINADOR  CONIAF</t>
  </si>
  <si>
    <t>LUGAR</t>
  </si>
  <si>
    <t>FACILITADORES</t>
  </si>
  <si>
    <t>NOMBRE DE LA ACTIVIDAD</t>
  </si>
  <si>
    <t>TECNICOS</t>
  </si>
  <si>
    <t>BENEFICIARIOS</t>
  </si>
  <si>
    <t>Socializaciones:</t>
  </si>
  <si>
    <t>Técnicos beneficiados:</t>
  </si>
  <si>
    <t>Legislación  ISR (10% sobre costo  facilitadores)</t>
  </si>
  <si>
    <t>SUB-TOTAL CURSOS-TALLERES</t>
  </si>
  <si>
    <t>DIRECCIÓN EJECUTIVA</t>
  </si>
  <si>
    <t xml:space="preserve"> </t>
  </si>
  <si>
    <t>Cursos-Talleres:</t>
  </si>
  <si>
    <t>DIVISIÓN PLANIFICACIÓN  Y  DESARROLLO</t>
  </si>
  <si>
    <t>PRODUCTO-RES</t>
  </si>
  <si>
    <t>Total Beneficiarios</t>
  </si>
  <si>
    <t>FECHA</t>
  </si>
  <si>
    <t>Técnicos</t>
  </si>
  <si>
    <t>DEPARTAMENTO RECURSOS NATURALES</t>
  </si>
  <si>
    <t xml:space="preserve">COSTO LOGÍSTICO EROGADO  (RD$) </t>
  </si>
  <si>
    <t xml:space="preserve">COSTO FACILITADORES  EROGADO               (RD$) </t>
  </si>
  <si>
    <t>ESTADISTICAS</t>
  </si>
  <si>
    <t>Conferencias:</t>
  </si>
  <si>
    <t>Horas:</t>
  </si>
  <si>
    <t>Costo Total</t>
  </si>
  <si>
    <t>CANT. HORAS</t>
  </si>
  <si>
    <t>Productores</t>
  </si>
  <si>
    <t xml:space="preserve">                       GRÁFICOS</t>
  </si>
  <si>
    <t xml:space="preserve">TOTAL </t>
  </si>
  <si>
    <t>EJECUCIÓN  DE CAPACITACIÓN AGROPECUARIA  ENERO  2019</t>
  </si>
  <si>
    <t>Costo Logístico erogado:</t>
  </si>
  <si>
    <t>Costo Facilitadores erogado:</t>
  </si>
  <si>
    <t>EJECUCIÓN  DE CAPACITACIÓN AGROPECUARIA  FEBRERO  2019</t>
  </si>
  <si>
    <t>EJECUCIÓN  DE CAPACITACIÓN AGROPECUARIA  MARZO  2019</t>
  </si>
  <si>
    <t>EJECUCIÓN  DE CAPACITACIÓN AGROPECUARIA  ABRIL  2019</t>
  </si>
  <si>
    <t>EJECUCIÓN  DE CAPACITACIÓN AGROPECUARIA  MAYO  2019</t>
  </si>
  <si>
    <t>EJECUCIÓN  DE CAPACITACIÓN AGROPECUARIA  JUNIO  2019</t>
  </si>
  <si>
    <t>Transferencia de Tecnologías en Habichuelas</t>
  </si>
  <si>
    <t>José Nova y Marcos Justo</t>
  </si>
  <si>
    <t xml:space="preserve"> 14 y 15 de Enero</t>
  </si>
  <si>
    <t>San Francisco de Macorís</t>
  </si>
  <si>
    <t>La Vega</t>
  </si>
  <si>
    <t>Transferencias</t>
  </si>
  <si>
    <t>César Montero y Bienvenido Carvajal</t>
  </si>
  <si>
    <t xml:space="preserve"> 24 y 25 de Enero</t>
  </si>
  <si>
    <t>San Juan de la Maguana</t>
  </si>
  <si>
    <t>PRODUCCIÓN  ANIMAL</t>
  </si>
  <si>
    <t>ACTIVIDAD</t>
  </si>
  <si>
    <t>Graciela Godoy, Víctor Landa, Julio Nin y Ana Mateo.</t>
  </si>
  <si>
    <t>Víctor Landa, Julio Nin y Ana Mateo.</t>
  </si>
  <si>
    <t xml:space="preserve"> Víctor Landa, Julio Nin y Ana Mateo.</t>
  </si>
  <si>
    <t>Productores beneficiados:</t>
  </si>
  <si>
    <t xml:space="preserve"> 16 y 17 de Enero</t>
  </si>
  <si>
    <t xml:space="preserve">Nota:  En este mes no se realizaron ni capacitaciones ni transferencias. Los encargados de los departamentos tecnicos de la institucion estuvieron coordinando con el Departamento de Extensión y Capacitación del Ministerio de Agricultura la implementacion de estas actividades. 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</si>
  <si>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CACAO</t>
    </r>
  </si>
  <si>
    <t>Marzo 26 al 28</t>
  </si>
  <si>
    <t>Apolinar Perdomo, Neyba.</t>
  </si>
  <si>
    <t>GRÁFICOS</t>
  </si>
  <si>
    <t>Transferencias:</t>
  </si>
  <si>
    <t>DEPARTAMENTO DE PLANIFICACIÓN  Y  DESARROLLO</t>
  </si>
  <si>
    <t>AGRICULTURA COMPETITIVA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</si>
  <si>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PIÑA</t>
    </r>
  </si>
  <si>
    <t>Henry Guerrero y Maldané Cuello</t>
  </si>
  <si>
    <t>3 al 5 de Abril</t>
  </si>
  <si>
    <t>Monte Plata</t>
  </si>
  <si>
    <t>Roberto Guerrero, Eli Marcela Castillo y Pilar Emilio Ramírez</t>
  </si>
  <si>
    <t>ACCESO A LAS CIENCIAS MODERNAS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</si>
  <si>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AGUACATE</t>
    </r>
  </si>
  <si>
    <t>José Rosa, Arsenio Santos, Salomón Sosa, Cándida Batista.</t>
  </si>
  <si>
    <t>José Cepeda</t>
  </si>
  <si>
    <t>4 al 6 de Abril</t>
  </si>
  <si>
    <t>Salcedo</t>
  </si>
  <si>
    <r>
      <t xml:space="preserve">Transferencia Tecnológica y Asistencia Técnica para la innovación en cultivos en </t>
    </r>
    <r>
      <rPr>
        <b/>
        <sz val="11"/>
        <rFont val="Cambria"/>
        <family val="1"/>
      </rPr>
      <t>INVERNADEROS</t>
    </r>
  </si>
  <si>
    <t>Jorge Soto, Olga Peralta, Frank Roque, Daniel Jiménez, Juan Pérez, William Báez, Jocelin Cuevas y Ramón Jiménez</t>
  </si>
  <si>
    <t>8 al 12 de Abril</t>
  </si>
  <si>
    <t>Jarabacoa</t>
  </si>
  <si>
    <t>Total Beneficiarios:</t>
  </si>
  <si>
    <t>23 al 25 de Abril</t>
  </si>
  <si>
    <t>Orlando Rodríguez, José Luís González y Francisco Almánzar</t>
  </si>
  <si>
    <t>PRODUCCIÓN ANIMAL</t>
  </si>
  <si>
    <t>Abril 10 al 12</t>
  </si>
  <si>
    <t>Cándida Batista, Salomón Sosa y Juan Arthur</t>
  </si>
  <si>
    <t>Ramón Hernández y Juan Valdez</t>
  </si>
  <si>
    <t>Abril 24 al 26</t>
  </si>
  <si>
    <t>Dajabón</t>
  </si>
  <si>
    <t>Paraíso, Barahona</t>
  </si>
  <si>
    <t>PRODUCTORES LÍDERES</t>
  </si>
  <si>
    <t>Productores Líderes beneficiados:</t>
  </si>
  <si>
    <t>Cantidad de Horas:</t>
  </si>
  <si>
    <t xml:space="preserve">Marisol Ventura, José Francisco de la Cruz y Orlando Rodríguez </t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</si>
  <si>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YUCA</t>
    </r>
  </si>
  <si>
    <r>
      <t xml:space="preserve">Transferencia Tecnológica y Asistencia Técnica para la innovación en el cultivo de </t>
    </r>
    <r>
      <rPr>
        <b/>
        <sz val="11"/>
        <rFont val="Cambria"/>
        <family val="1"/>
        <scheme val="major"/>
      </rPr>
      <t>PITAHAYA</t>
    </r>
  </si>
  <si>
    <t>El Cercado, San Juan</t>
  </si>
  <si>
    <t xml:space="preserve">Abril 27 al 29 </t>
  </si>
  <si>
    <t>Víctor Payano y Eymi De Jesús</t>
  </si>
  <si>
    <t>Cándida Batista, Salomón Sosa y Jorge Catano</t>
  </si>
  <si>
    <r>
      <rPr>
        <sz val="11"/>
        <color theme="1"/>
        <rFont val="Cambria"/>
        <family val="1"/>
        <scheme val="major"/>
      </rPr>
      <t xml:space="preserve">                      </t>
    </r>
    <r>
      <rPr>
        <b/>
        <sz val="11"/>
        <color theme="1"/>
        <rFont val="Cambria"/>
        <family val="1"/>
        <scheme val="major"/>
      </rPr>
      <t>Costo Total:</t>
    </r>
  </si>
  <si>
    <t xml:space="preserve">                 GRÁFICOS</t>
  </si>
  <si>
    <t>CAPACITACIÓN Y DIFUSIÓN DE TECNOLOGÍAS</t>
  </si>
  <si>
    <t xml:space="preserve">Abril 3 al 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</si>
</sst>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;[Red]#,##0.00"/>
  </numFmts>
  <fonts count="3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8"/>
      <color theme="1"/>
      <name val="Cambria"/>
      <family val="1"/>
      <scheme val="major"/>
    </font>
    <font>
      <sz val="8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 val="double"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sz val="11"/>
      <color theme="1"/>
      <name val="Calibri"/>
      <family val="2"/>
      <scheme val="minor"/>
    </font>
    <font>
      <b/>
      <sz val="9"/>
      <color rgb="FF000000"/>
      <name val="Cambria"/>
      <family val="1"/>
      <scheme val="major"/>
    </font>
    <font>
      <b/>
      <u/>
      <sz val="8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000000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3"/>
      <color rgb="FF000000"/>
      <name val="Cambria"/>
      <family val="1"/>
      <scheme val="major"/>
    </font>
    <font>
      <b/>
      <sz val="14"/>
      <color rgb="FF333333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sz val="11"/>
      <name val="Cambria"/>
      <family val="1"/>
    </font>
    <font>
      <sz val="11"/>
      <name val="Cambria"/>
      <family val="1"/>
    </font>
    <font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17" fillId="0" borderId="0" applyFont="0" applyFill="0" applyBorder="0" applyAlignment="0" applyProtection="0"/>
  </cellStyleXfs>
  <cellXfs count="148">
    <xf numFmtId="0" fontId="0" fillId="0" borderId="0" xfId="0"/>
    <xf numFmtId="0" fontId="4" fillId="0" borderId="0" xfId="0" applyFont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0" fontId="12" fillId="0" borderId="0" xfId="0" applyFont="1"/>
    <xf numFmtId="4" fontId="12" fillId="0" borderId="0" xfId="0" applyNumberFormat="1" applyFont="1"/>
    <xf numFmtId="0" fontId="8" fillId="0" borderId="0" xfId="0" applyFont="1"/>
    <xf numFmtId="17" fontId="0" fillId="0" borderId="0" xfId="0" applyNumberFormat="1"/>
    <xf numFmtId="0" fontId="7" fillId="0" borderId="0" xfId="0" applyFont="1" applyAlignment="1">
      <alignment horizontal="center" vertical="center" wrapText="1"/>
    </xf>
    <xf numFmtId="0" fontId="5" fillId="0" borderId="0" xfId="0" applyFont="1"/>
    <xf numFmtId="0" fontId="12" fillId="0" borderId="0" xfId="0" applyFont="1" applyAlignment="1">
      <alignment horizontal="left"/>
    </xf>
    <xf numFmtId="4" fontId="15" fillId="0" borderId="0" xfId="0" applyNumberFormat="1" applyFont="1"/>
    <xf numFmtId="0" fontId="8" fillId="0" borderId="0" xfId="0" applyFont="1" applyAlignment="1">
      <alignment horizontal="right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20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 wrapText="1"/>
    </xf>
    <xf numFmtId="17" fontId="12" fillId="2" borderId="4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8" fillId="0" borderId="14" xfId="0" applyFont="1" applyBorder="1" applyAlignment="1">
      <alignment horizontal="left" vertic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165" fontId="12" fillId="0" borderId="4" xfId="1" applyNumberFormat="1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4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26" fillId="2" borderId="4" xfId="0" applyFont="1" applyFill="1" applyBorder="1" applyAlignment="1">
      <alignment horizontal="center" vertical="center" wrapText="1"/>
    </xf>
    <xf numFmtId="17" fontId="26" fillId="2" borderId="4" xfId="0" applyNumberFormat="1" applyFont="1" applyFill="1" applyBorder="1" applyAlignment="1">
      <alignment horizontal="center" vertical="center" wrapText="1"/>
    </xf>
    <xf numFmtId="17" fontId="26" fillId="2" borderId="3" xfId="0" applyNumberFormat="1" applyFont="1" applyFill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5" fontId="26" fillId="0" borderId="4" xfId="1" applyNumberFormat="1" applyFont="1" applyBorder="1" applyAlignment="1">
      <alignment horizontal="center" vertical="center" wrapText="1"/>
    </xf>
    <xf numFmtId="0" fontId="13" fillId="0" borderId="0" xfId="0" applyFont="1" applyAlignment="1"/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29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4" fontId="8" fillId="0" borderId="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8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12" xfId="0" applyFont="1" applyBorder="1"/>
    <xf numFmtId="0" fontId="12" fillId="0" borderId="3" xfId="0" applyFont="1" applyBorder="1"/>
    <xf numFmtId="4" fontId="8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2" fillId="0" borderId="4" xfId="0" applyFont="1" applyBorder="1"/>
    <xf numFmtId="0" fontId="8" fillId="0" borderId="0" xfId="0" applyFont="1" applyAlignment="1">
      <alignment horizontal="left"/>
    </xf>
    <xf numFmtId="0" fontId="25" fillId="4" borderId="0" xfId="0" applyFont="1" applyFill="1" applyAlignment="1">
      <alignment horizontal="left" vertical="center" wrapText="1"/>
    </xf>
    <xf numFmtId="0" fontId="22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165" fontId="12" fillId="0" borderId="4" xfId="1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ENERO!$B$44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28A1-49ED-9160-C4EFF5CD48A9}"/>
              </c:ext>
            </c:extLst>
          </c:dPt>
          <c:dLbls>
            <c:dLbl>
              <c:idx val="0"/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8A1-49ED-9160-C4EFF5CD48A9}"/>
                </c:ext>
              </c:extLst>
            </c:dLbl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ENERO!$C$44</c:f>
              <c:numCache>
                <c:formatCode>General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A1-49ED-9160-C4EFF5CD48A9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ENERO!$D$44</c:f>
              <c:strCache>
                <c:ptCount val="1"/>
                <c:pt idx="0">
                  <c:v>Técnicos</c:v>
                </c:pt>
              </c:strCache>
            </c:strRef>
          </c:tx>
          <c:dPt>
            <c:idx val="0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61B9-4E26-B958-D1822977451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"/>
              <c:pt idx="0">
                <c:v>Técnicos</c:v>
              </c:pt>
            </c:strLit>
          </c:cat>
          <c:val>
            <c:numRef>
              <c:f>ENERO!$E$44</c:f>
              <c:numCache>
                <c:formatCode>General</c:formatCode>
                <c:ptCount val="1"/>
                <c:pt idx="0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CF-46DA-A993-FBEECBD1A96B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Transferencias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MARZO!$B$26</c:f>
              <c:strCache>
                <c:ptCount val="1"/>
                <c:pt idx="0">
                  <c:v>Transferencias: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713E-4EEE-8F3A-9FEDD07A76E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MARZO!$C$26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41-4989-BE9C-299B3E0FFEF5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>
                <a:latin typeface="+mj-lt"/>
              </a:rPr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j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56E7-450E-A718-F27D4BD0473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56E7-450E-A718-F27D4BD0473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MARZO!$D$26:$D$27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MARZO!$E$26:$E$27</c:f>
              <c:numCache>
                <c:formatCode>General</c:formatCode>
                <c:ptCount val="2"/>
                <c:pt idx="0">
                  <c:v>3</c:v>
                </c:pt>
                <c:pt idx="1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2F-4830-BAC0-7A525DBE5A0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ABRIL!$B$64</c:f>
              <c:strCache>
                <c:ptCount val="1"/>
                <c:pt idx="0">
                  <c:v>Transferencias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ABRIL!$C$64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9A-47CA-980B-D9058D7A54AF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Beneficiarios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  <a:sp3d/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ABRIL!$D$64:$D$65</c:f>
              <c:strCache>
                <c:ptCount val="2"/>
                <c:pt idx="0">
                  <c:v>Técnicos</c:v>
                </c:pt>
                <c:pt idx="1">
                  <c:v>Productores</c:v>
                </c:pt>
              </c:strCache>
            </c:strRef>
          </c:cat>
          <c:val>
            <c:numRef>
              <c:f>ABRIL!$E$64:$E$65</c:f>
              <c:numCache>
                <c:formatCode>General</c:formatCode>
                <c:ptCount val="2"/>
                <c:pt idx="0">
                  <c:v>124</c:v>
                </c:pt>
                <c:pt idx="1">
                  <c:v>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AE-4F19-81F7-DEE527A44B8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4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9526</xdr:colOff>
      <xdr:row>47</xdr:row>
      <xdr:rowOff>66675</xdr:rowOff>
    </xdr:from>
    <xdr:to>
      <xdr:col>2</xdr:col>
      <xdr:colOff>1571626</xdr:colOff>
      <xdr:row>57</xdr:row>
      <xdr:rowOff>90487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EDBF4791-821D-4E36-BD79-2025AF594A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457200</xdr:colOff>
      <xdr:row>47</xdr:row>
      <xdr:rowOff>76200</xdr:rowOff>
    </xdr:from>
    <xdr:to>
      <xdr:col>6</xdr:col>
      <xdr:colOff>1133475</xdr:colOff>
      <xdr:row>57</xdr:row>
      <xdr:rowOff>76200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5749969-7C67-40AE-9C51-C6A12052C6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72EED3D9-46AB-4236-B115-BC8932B8D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C8B1FB94-22BC-4897-B1C8-653292DCF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190501</xdr:colOff>
      <xdr:row>27</xdr:row>
      <xdr:rowOff>161924</xdr:rowOff>
    </xdr:from>
    <xdr:to>
      <xdr:col>2</xdr:col>
      <xdr:colOff>1352551</xdr:colOff>
      <xdr:row>36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2C1E56BB-6563-4737-96CF-CD41CDA6A7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27</xdr:row>
      <xdr:rowOff>180975</xdr:rowOff>
    </xdr:from>
    <xdr:to>
      <xdr:col>7</xdr:col>
      <xdr:colOff>123825</xdr:colOff>
      <xdr:row>36</xdr:row>
      <xdr:rowOff>152400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74C0FF5E-67D2-4C81-A101-179204AED4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5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2C1A3D1F-1C20-4D0E-89E8-D69CA9B8F8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</xdr:colOff>
      <xdr:row>66</xdr:row>
      <xdr:rowOff>95250</xdr:rowOff>
    </xdr:from>
    <xdr:to>
      <xdr:col>2</xdr:col>
      <xdr:colOff>1362075</xdr:colOff>
      <xdr:row>76</xdr:row>
      <xdr:rowOff>104775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8B4AF792-197F-45D4-8015-1315B902DD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657225</xdr:colOff>
      <xdr:row>66</xdr:row>
      <xdr:rowOff>123825</xdr:rowOff>
    </xdr:from>
    <xdr:to>
      <xdr:col>7</xdr:col>
      <xdr:colOff>123825</xdr:colOff>
      <xdr:row>76</xdr:row>
      <xdr:rowOff>123825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EB86EACB-9709-4739-B8A2-A4C8D430C2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00E946CB-C737-42F0-BD21-04FA140514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38100</xdr:rowOff>
    </xdr:from>
    <xdr:to>
      <xdr:col>2</xdr:col>
      <xdr:colOff>9525</xdr:colOff>
      <xdr:row>4</xdr:row>
      <xdr:rowOff>0</xdr:rowOff>
    </xdr:to>
    <xdr:pic>
      <xdr:nvPicPr>
        <xdr:cNvPr id="2" name="Picture 1" descr="Logo CONIAF">
          <a:extLst>
            <a:ext uri="{FF2B5EF4-FFF2-40B4-BE49-F238E27FC236}">
              <a16:creationId xmlns:a16="http://schemas.microsoft.com/office/drawing/2014/main" id="{E0A7A33F-1886-4105-8151-FC2AA343C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38100"/>
          <a:ext cx="135255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7"/>
  <sheetViews>
    <sheetView topLeftCell="A31" zoomScaleNormal="100" workbookViewId="0">
      <selection activeCell="B42" sqref="B42:E45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  <col min="12" max="12" width="13.85546875" customWidth="1"/>
    <col min="14" max="14" width="13.5703125" customWidth="1"/>
  </cols>
  <sheetData>
    <row r="1" spans="1:17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17" ht="15" customHeight="1" x14ac:dyDescent="0.25">
      <c r="A2" s="92" t="s">
        <v>60</v>
      </c>
      <c r="B2" s="92"/>
      <c r="C2" s="92"/>
      <c r="D2" s="92"/>
      <c r="E2" s="92"/>
      <c r="F2" s="92"/>
      <c r="G2" s="92"/>
      <c r="H2" s="92"/>
      <c r="I2" s="92"/>
    </row>
    <row r="3" spans="1:17" ht="15" customHeight="1" x14ac:dyDescent="0.25"/>
    <row r="4" spans="1:17" ht="16.5" x14ac:dyDescent="0.25">
      <c r="A4" s="93" t="s">
        <v>30</v>
      </c>
      <c r="B4" s="93"/>
      <c r="C4" s="93"/>
      <c r="D4" s="93"/>
      <c r="E4" s="93"/>
      <c r="F4" s="93"/>
      <c r="G4" s="93"/>
      <c r="H4" s="93"/>
      <c r="I4" s="93"/>
    </row>
    <row r="5" spans="1:17" x14ac:dyDescent="0.25">
      <c r="A5" s="20"/>
      <c r="B5" s="20"/>
      <c r="C5" s="20"/>
      <c r="D5" s="20"/>
      <c r="E5" s="20"/>
      <c r="F5" s="20"/>
      <c r="G5" s="20"/>
      <c r="H5" s="20"/>
      <c r="I5" s="20"/>
    </row>
    <row r="6" spans="1:17" ht="15" customHeight="1" x14ac:dyDescent="0.25">
      <c r="A6" s="94" t="s">
        <v>19</v>
      </c>
      <c r="B6" s="94"/>
      <c r="C6" s="94"/>
      <c r="D6" s="94"/>
      <c r="E6" s="94"/>
      <c r="F6" s="94"/>
      <c r="G6" s="94"/>
      <c r="H6" s="94"/>
      <c r="I6" s="94"/>
      <c r="J6" s="94"/>
      <c r="K6" s="94"/>
    </row>
    <row r="7" spans="1:17" ht="15.75" thickBot="1" x14ac:dyDescent="0.3">
      <c r="A7" s="1"/>
      <c r="B7" s="1"/>
      <c r="C7" s="1"/>
      <c r="D7" s="1"/>
      <c r="E7" s="1"/>
      <c r="F7" s="1"/>
      <c r="G7" s="1"/>
      <c r="H7" s="25"/>
      <c r="I7" s="25"/>
      <c r="J7" s="1"/>
      <c r="K7" s="1"/>
    </row>
    <row r="8" spans="1:17" ht="15.75" customHeight="1" thickBot="1" x14ac:dyDescent="0.3">
      <c r="A8" s="95" t="s">
        <v>0</v>
      </c>
      <c r="B8" s="98" t="s">
        <v>48</v>
      </c>
      <c r="C8" s="99"/>
      <c r="D8" s="100" t="s">
        <v>1</v>
      </c>
      <c r="E8" s="100" t="s">
        <v>17</v>
      </c>
      <c r="F8" s="100" t="s">
        <v>26</v>
      </c>
      <c r="G8" s="95" t="s">
        <v>2</v>
      </c>
      <c r="H8" s="105" t="s">
        <v>6</v>
      </c>
      <c r="I8" s="106"/>
      <c r="J8" s="107" t="s">
        <v>20</v>
      </c>
      <c r="K8" s="107" t="s">
        <v>21</v>
      </c>
    </row>
    <row r="9" spans="1:17" ht="15" customHeight="1" x14ac:dyDescent="0.25">
      <c r="A9" s="96"/>
      <c r="B9" s="95" t="s">
        <v>3</v>
      </c>
      <c r="C9" s="95" t="s">
        <v>4</v>
      </c>
      <c r="D9" s="101"/>
      <c r="E9" s="101"/>
      <c r="F9" s="101"/>
      <c r="G9" s="103"/>
      <c r="H9" s="112" t="s">
        <v>5</v>
      </c>
      <c r="I9" s="114" t="s">
        <v>15</v>
      </c>
      <c r="J9" s="108"/>
      <c r="K9" s="110"/>
    </row>
    <row r="10" spans="1:17" ht="15" customHeight="1" thickBot="1" x14ac:dyDescent="0.3">
      <c r="A10" s="97"/>
      <c r="B10" s="97"/>
      <c r="C10" s="97"/>
      <c r="D10" s="102"/>
      <c r="E10" s="102"/>
      <c r="F10" s="102"/>
      <c r="G10" s="104"/>
      <c r="H10" s="113"/>
      <c r="I10" s="115"/>
      <c r="J10" s="109"/>
      <c r="K10" s="111"/>
    </row>
    <row r="11" spans="1:17" ht="45.75" customHeight="1" thickBot="1" x14ac:dyDescent="0.3">
      <c r="A11" s="13">
        <v>1</v>
      </c>
      <c r="B11" s="44" t="s">
        <v>50</v>
      </c>
      <c r="C11" s="56" t="s">
        <v>38</v>
      </c>
      <c r="D11" s="55" t="s">
        <v>39</v>
      </c>
      <c r="E11" s="55" t="s">
        <v>40</v>
      </c>
      <c r="F11" s="13">
        <v>16</v>
      </c>
      <c r="G11" s="55" t="s">
        <v>41</v>
      </c>
      <c r="H11" s="26">
        <v>32</v>
      </c>
      <c r="I11" s="26">
        <v>0</v>
      </c>
      <c r="J11" s="48">
        <v>34595</v>
      </c>
      <c r="K11" s="48">
        <v>60840</v>
      </c>
      <c r="M11" t="s">
        <v>12</v>
      </c>
    </row>
    <row r="12" spans="1:17" ht="45.75" customHeight="1" thickBot="1" x14ac:dyDescent="0.3">
      <c r="A12" s="12">
        <v>1</v>
      </c>
      <c r="B12" s="44" t="s">
        <v>51</v>
      </c>
      <c r="C12" s="22" t="s">
        <v>38</v>
      </c>
      <c r="D12" s="23" t="s">
        <v>39</v>
      </c>
      <c r="E12" s="23" t="s">
        <v>53</v>
      </c>
      <c r="F12" s="12">
        <v>16</v>
      </c>
      <c r="G12" s="23" t="s">
        <v>42</v>
      </c>
      <c r="H12" s="14">
        <v>30</v>
      </c>
      <c r="I12" s="14">
        <v>0</v>
      </c>
      <c r="J12" s="49">
        <v>51920</v>
      </c>
      <c r="K12" s="49">
        <v>60840</v>
      </c>
      <c r="M12">
        <f>+K13*1.1</f>
        <v>133848</v>
      </c>
    </row>
    <row r="13" spans="1:17" ht="15.75" customHeight="1" thickBot="1" x14ac:dyDescent="0.3">
      <c r="A13" s="52">
        <f>SUM(A11:A12)</f>
        <v>2</v>
      </c>
      <c r="B13" s="119" t="s">
        <v>10</v>
      </c>
      <c r="C13" s="125"/>
      <c r="D13" s="125"/>
      <c r="E13" s="126"/>
      <c r="F13" s="22">
        <f>SUM(F11:F12)</f>
        <v>32</v>
      </c>
      <c r="G13" s="50"/>
      <c r="H13" s="22">
        <f>SUM(H11:H12)</f>
        <v>62</v>
      </c>
      <c r="I13" s="22">
        <f>SUM(I11:I12)</f>
        <v>0</v>
      </c>
      <c r="J13" s="40">
        <f>SUM(J11:J12)</f>
        <v>86515</v>
      </c>
      <c r="K13" s="40">
        <f>SUM(K11:K12)</f>
        <v>121680</v>
      </c>
      <c r="L13" s="2"/>
      <c r="M13" s="2" t="s">
        <v>12</v>
      </c>
      <c r="N13" s="17"/>
      <c r="O13" s="17"/>
      <c r="P13" s="17"/>
      <c r="Q13" s="17"/>
    </row>
    <row r="14" spans="1:17" ht="15.75" customHeight="1" thickBot="1" x14ac:dyDescent="0.3">
      <c r="A14" s="116" t="s">
        <v>9</v>
      </c>
      <c r="B14" s="117"/>
      <c r="C14" s="117"/>
      <c r="D14" s="117"/>
      <c r="E14" s="117"/>
      <c r="F14" s="117"/>
      <c r="G14" s="118"/>
      <c r="H14" s="39"/>
      <c r="I14" s="39"/>
      <c r="J14" s="40" t="s">
        <v>12</v>
      </c>
      <c r="K14" s="41">
        <f>+K13*1.1</f>
        <v>133848</v>
      </c>
      <c r="M14">
        <f>+K13*0.1</f>
        <v>12168</v>
      </c>
    </row>
    <row r="15" spans="1:17" ht="15.75" customHeight="1" thickBot="1" x14ac:dyDescent="0.3">
      <c r="A15" s="119" t="s">
        <v>29</v>
      </c>
      <c r="B15" s="120"/>
      <c r="C15" s="120"/>
      <c r="D15" s="120"/>
      <c r="E15" s="120"/>
      <c r="F15" s="120"/>
      <c r="G15" s="121"/>
      <c r="H15" s="42"/>
      <c r="I15" s="42"/>
      <c r="J15" s="122">
        <f>+K14+J13</f>
        <v>220363</v>
      </c>
      <c r="K15" s="118"/>
    </row>
    <row r="16" spans="1:17" x14ac:dyDescent="0.25">
      <c r="M16" s="58" t="s">
        <v>12</v>
      </c>
    </row>
    <row r="18" spans="1:11" x14ac:dyDescent="0.25">
      <c r="A18" s="123" t="s">
        <v>47</v>
      </c>
      <c r="B18" s="124"/>
      <c r="C18" s="124"/>
      <c r="D18" s="8"/>
      <c r="E18" s="8"/>
      <c r="F18" s="8"/>
      <c r="G18" s="8"/>
      <c r="H18" s="29"/>
      <c r="I18" s="29"/>
      <c r="J18" s="30"/>
      <c r="K18" s="31"/>
    </row>
    <row r="19" spans="1:11" ht="15.75" thickBot="1" x14ac:dyDescent="0.3">
      <c r="A19" s="21"/>
      <c r="B19" s="38"/>
      <c r="C19" s="38"/>
      <c r="D19" s="8"/>
      <c r="E19" s="8"/>
      <c r="F19" s="8"/>
      <c r="G19" s="8"/>
      <c r="H19" s="29"/>
      <c r="I19" s="29"/>
      <c r="J19" s="30"/>
      <c r="K19" s="31"/>
    </row>
    <row r="20" spans="1:11" ht="15.75" thickBot="1" x14ac:dyDescent="0.3">
      <c r="A20" s="95" t="s">
        <v>0</v>
      </c>
      <c r="B20" s="98" t="s">
        <v>48</v>
      </c>
      <c r="C20" s="99"/>
      <c r="D20" s="100" t="s">
        <v>1</v>
      </c>
      <c r="E20" s="100" t="s">
        <v>17</v>
      </c>
      <c r="F20" s="100" t="s">
        <v>26</v>
      </c>
      <c r="G20" s="95" t="s">
        <v>2</v>
      </c>
      <c r="H20" s="105" t="s">
        <v>6</v>
      </c>
      <c r="I20" s="106"/>
      <c r="J20" s="107" t="s">
        <v>20</v>
      </c>
      <c r="K20" s="107" t="s">
        <v>21</v>
      </c>
    </row>
    <row r="21" spans="1:11" x14ac:dyDescent="0.25">
      <c r="A21" s="96"/>
      <c r="B21" s="95" t="s">
        <v>3</v>
      </c>
      <c r="C21" s="95" t="s">
        <v>4</v>
      </c>
      <c r="D21" s="101"/>
      <c r="E21" s="101"/>
      <c r="F21" s="101"/>
      <c r="G21" s="103"/>
      <c r="H21" s="114" t="s">
        <v>5</v>
      </c>
      <c r="I21" s="114" t="s">
        <v>15</v>
      </c>
      <c r="J21" s="108"/>
      <c r="K21" s="110"/>
    </row>
    <row r="22" spans="1:11" ht="15.75" thickBot="1" x14ac:dyDescent="0.3">
      <c r="A22" s="97"/>
      <c r="B22" s="97"/>
      <c r="C22" s="97"/>
      <c r="D22" s="102"/>
      <c r="E22" s="102"/>
      <c r="F22" s="102"/>
      <c r="G22" s="104"/>
      <c r="H22" s="111"/>
      <c r="I22" s="115"/>
      <c r="J22" s="109"/>
      <c r="K22" s="111"/>
    </row>
    <row r="23" spans="1:11" ht="43.5" thickBot="1" x14ac:dyDescent="0.3">
      <c r="A23" s="44">
        <v>1</v>
      </c>
      <c r="B23" s="44" t="s">
        <v>49</v>
      </c>
      <c r="C23" s="22" t="s">
        <v>38</v>
      </c>
      <c r="D23" s="44" t="s">
        <v>44</v>
      </c>
      <c r="E23" s="45" t="s">
        <v>45</v>
      </c>
      <c r="F23" s="44">
        <v>16</v>
      </c>
      <c r="G23" s="44" t="s">
        <v>46</v>
      </c>
      <c r="H23" s="44">
        <v>35</v>
      </c>
      <c r="I23" s="44">
        <v>0</v>
      </c>
      <c r="J23" s="51">
        <v>41592</v>
      </c>
      <c r="K23" s="51">
        <v>92700</v>
      </c>
    </row>
    <row r="24" spans="1:11" ht="15.75" customHeight="1" thickBot="1" x14ac:dyDescent="0.3">
      <c r="A24" s="53">
        <f>SUM(A23:A23)</f>
        <v>1</v>
      </c>
      <c r="B24" s="119" t="s">
        <v>10</v>
      </c>
      <c r="C24" s="125"/>
      <c r="D24" s="125"/>
      <c r="E24" s="126"/>
      <c r="F24" s="22">
        <f>+F23</f>
        <v>16</v>
      </c>
      <c r="G24" s="23"/>
      <c r="H24" s="22">
        <f>+H23</f>
        <v>35</v>
      </c>
      <c r="I24" s="22">
        <f t="shared" ref="I24:K24" si="0">+I23</f>
        <v>0</v>
      </c>
      <c r="J24" s="40">
        <f t="shared" si="0"/>
        <v>41592</v>
      </c>
      <c r="K24" s="40">
        <f t="shared" si="0"/>
        <v>92700</v>
      </c>
    </row>
    <row r="25" spans="1:11" ht="15.75" thickBot="1" x14ac:dyDescent="0.3">
      <c r="A25" s="129" t="s">
        <v>9</v>
      </c>
      <c r="B25" s="130"/>
      <c r="C25" s="130"/>
      <c r="D25" s="130"/>
      <c r="E25" s="130"/>
      <c r="F25" s="130"/>
      <c r="G25" s="130"/>
      <c r="H25" s="39"/>
      <c r="I25" s="27"/>
      <c r="J25" s="40" t="s">
        <v>12</v>
      </c>
      <c r="K25" s="40">
        <f>+K24*1.1</f>
        <v>101970.00000000001</v>
      </c>
    </row>
    <row r="26" spans="1:11" ht="15.75" thickBot="1" x14ac:dyDescent="0.3">
      <c r="A26" s="131" t="s">
        <v>29</v>
      </c>
      <c r="B26" s="132"/>
      <c r="C26" s="132"/>
      <c r="D26" s="132"/>
      <c r="E26" s="132"/>
      <c r="F26" s="132"/>
      <c r="G26" s="132"/>
      <c r="H26" s="28"/>
      <c r="I26" s="28"/>
      <c r="J26" s="122">
        <f>+K25+J24</f>
        <v>143562</v>
      </c>
      <c r="K26" s="118"/>
    </row>
    <row r="27" spans="1:11" x14ac:dyDescent="0.25">
      <c r="A27" s="15"/>
      <c r="B27" s="3"/>
      <c r="C27" s="3"/>
      <c r="D27" s="3"/>
      <c r="E27" s="3"/>
      <c r="F27" s="3"/>
      <c r="G27" s="3"/>
      <c r="H27" s="29"/>
      <c r="I27" s="29"/>
      <c r="J27" s="30"/>
      <c r="K27" s="31"/>
    </row>
    <row r="28" spans="1:11" x14ac:dyDescent="0.25">
      <c r="A28" s="15"/>
      <c r="B28" s="3"/>
      <c r="C28" s="3"/>
      <c r="D28" s="3"/>
      <c r="E28" s="3"/>
      <c r="F28" s="3"/>
      <c r="G28" s="3"/>
      <c r="H28" s="29"/>
      <c r="I28" s="29"/>
      <c r="J28" s="30"/>
      <c r="K28" s="31"/>
    </row>
    <row r="29" spans="1:11" x14ac:dyDescent="0.25">
      <c r="A29" s="7"/>
      <c r="B29" s="8"/>
      <c r="C29" s="8"/>
      <c r="D29" s="8"/>
      <c r="E29" s="8"/>
      <c r="F29" s="8"/>
      <c r="G29" s="8"/>
      <c r="H29" s="32"/>
      <c r="I29" s="33"/>
      <c r="J29" s="34"/>
      <c r="K29" s="35"/>
    </row>
    <row r="30" spans="1:11" x14ac:dyDescent="0.25">
      <c r="B30" s="6"/>
      <c r="D30" s="127" t="s">
        <v>22</v>
      </c>
      <c r="E30" s="127"/>
      <c r="F30" s="127"/>
      <c r="G30" s="127"/>
      <c r="H30" s="127"/>
      <c r="I30" s="36"/>
    </row>
    <row r="31" spans="1:11" x14ac:dyDescent="0.25">
      <c r="B31" s="6"/>
      <c r="D31" s="19"/>
      <c r="E31" s="19"/>
      <c r="F31" s="19"/>
      <c r="G31" s="19"/>
      <c r="H31" s="19"/>
      <c r="I31" s="36"/>
    </row>
    <row r="32" spans="1:11" ht="15" customHeight="1" x14ac:dyDescent="0.25">
      <c r="A32" s="5" t="s">
        <v>13</v>
      </c>
      <c r="B32" s="5"/>
      <c r="C32" s="18">
        <v>0</v>
      </c>
      <c r="E32" s="123" t="s">
        <v>31</v>
      </c>
      <c r="F32" s="123"/>
      <c r="G32" s="4">
        <f>+J13+J24</f>
        <v>128107</v>
      </c>
      <c r="H32" s="36"/>
      <c r="I32" s="36"/>
      <c r="J32" t="s">
        <v>12</v>
      </c>
    </row>
    <row r="33" spans="1:12" ht="15" customHeight="1" x14ac:dyDescent="0.25">
      <c r="A33" s="133" t="s">
        <v>7</v>
      </c>
      <c r="B33" s="133"/>
      <c r="C33" s="18">
        <v>0</v>
      </c>
      <c r="E33" s="54" t="s">
        <v>32</v>
      </c>
      <c r="F33" s="15"/>
      <c r="G33" s="4">
        <f>+K14+K25</f>
        <v>235818</v>
      </c>
      <c r="H33" s="36"/>
      <c r="I33" s="36"/>
      <c r="L33" s="58">
        <f>+J26+174059</f>
        <v>317621</v>
      </c>
    </row>
    <row r="34" spans="1:12" x14ac:dyDescent="0.25">
      <c r="A34" s="5" t="s">
        <v>23</v>
      </c>
      <c r="B34" s="3"/>
      <c r="C34" s="24">
        <v>0</v>
      </c>
      <c r="G34" s="3"/>
      <c r="H34" s="36"/>
      <c r="I34" s="36"/>
    </row>
    <row r="35" spans="1:12" x14ac:dyDescent="0.25">
      <c r="A35" s="133" t="s">
        <v>43</v>
      </c>
      <c r="B35" s="133"/>
      <c r="C35" s="24">
        <v>3</v>
      </c>
      <c r="G35" s="3"/>
      <c r="H35" s="36"/>
      <c r="I35" s="36"/>
    </row>
    <row r="36" spans="1:12" x14ac:dyDescent="0.25">
      <c r="A36" s="5" t="s">
        <v>24</v>
      </c>
      <c r="B36" s="3"/>
      <c r="C36" s="24">
        <f>+F13+F24</f>
        <v>48</v>
      </c>
      <c r="F36" s="16"/>
      <c r="G36" s="3"/>
      <c r="H36" s="36"/>
      <c r="I36" s="36"/>
    </row>
    <row r="37" spans="1:12" x14ac:dyDescent="0.25">
      <c r="A37" s="5" t="s">
        <v>8</v>
      </c>
      <c r="B37" s="5"/>
      <c r="C37" s="37">
        <f>+H13+H24</f>
        <v>97</v>
      </c>
      <c r="E37" s="128" t="s">
        <v>25</v>
      </c>
      <c r="F37" s="128"/>
      <c r="G37" s="10">
        <f>+G33+G32</f>
        <v>363925</v>
      </c>
      <c r="H37" s="36"/>
      <c r="I37" s="36"/>
    </row>
    <row r="38" spans="1:12" ht="15.75" thickBot="1" x14ac:dyDescent="0.3">
      <c r="A38" s="5" t="s">
        <v>52</v>
      </c>
      <c r="B38" s="5"/>
      <c r="C38" s="37">
        <f>+I13+I24</f>
        <v>0</v>
      </c>
      <c r="H38" s="36"/>
      <c r="I38" s="36"/>
    </row>
    <row r="39" spans="1:12" x14ac:dyDescent="0.25">
      <c r="B39" s="11" t="s">
        <v>16</v>
      </c>
      <c r="C39" s="43">
        <f>+C38+C37</f>
        <v>97</v>
      </c>
      <c r="H39" s="36"/>
      <c r="I39" s="36"/>
    </row>
    <row r="42" spans="1:12" x14ac:dyDescent="0.25">
      <c r="C42" s="47" t="s">
        <v>28</v>
      </c>
      <c r="D42" s="46"/>
    </row>
    <row r="44" spans="1:12" x14ac:dyDescent="0.25">
      <c r="B44" s="5" t="s">
        <v>43</v>
      </c>
      <c r="C44" s="57">
        <v>3</v>
      </c>
      <c r="D44" s="5" t="s">
        <v>18</v>
      </c>
      <c r="E44" s="3">
        <v>97</v>
      </c>
    </row>
    <row r="45" spans="1:12" x14ac:dyDescent="0.25">
      <c r="B45" s="5"/>
      <c r="C45" s="9"/>
      <c r="D45" s="5" t="s">
        <v>27</v>
      </c>
      <c r="E45" s="3">
        <v>0</v>
      </c>
    </row>
    <row r="46" spans="1:12" x14ac:dyDescent="0.25">
      <c r="B46" s="5"/>
      <c r="C46" s="9"/>
      <c r="D46" s="5" t="s">
        <v>12</v>
      </c>
      <c r="E46" s="3"/>
    </row>
    <row r="47" spans="1:12" x14ac:dyDescent="0.25">
      <c r="E47" s="3"/>
    </row>
  </sheetData>
  <mergeCells count="44">
    <mergeCell ref="E37:F37"/>
    <mergeCell ref="A25:G25"/>
    <mergeCell ref="A26:G26"/>
    <mergeCell ref="E32:F32"/>
    <mergeCell ref="B24:E24"/>
    <mergeCell ref="A35:B35"/>
    <mergeCell ref="A33:B33"/>
    <mergeCell ref="J26:K26"/>
    <mergeCell ref="D30:H30"/>
    <mergeCell ref="G20:G22"/>
    <mergeCell ref="H20:I20"/>
    <mergeCell ref="J20:J22"/>
    <mergeCell ref="K20:K22"/>
    <mergeCell ref="B21:B22"/>
    <mergeCell ref="C21:C22"/>
    <mergeCell ref="H21:H22"/>
    <mergeCell ref="I21:I22"/>
    <mergeCell ref="A20:A22"/>
    <mergeCell ref="B20:C20"/>
    <mergeCell ref="D20:D22"/>
    <mergeCell ref="E20:E22"/>
    <mergeCell ref="F20:F22"/>
    <mergeCell ref="I9:I10"/>
    <mergeCell ref="A14:G14"/>
    <mergeCell ref="A15:G15"/>
    <mergeCell ref="J15:K15"/>
    <mergeCell ref="A18:C18"/>
    <mergeCell ref="B13:E13"/>
    <mergeCell ref="A1:I1"/>
    <mergeCell ref="A2:I2"/>
    <mergeCell ref="A4:I4"/>
    <mergeCell ref="A6:K6"/>
    <mergeCell ref="A8:A10"/>
    <mergeCell ref="B8:C8"/>
    <mergeCell ref="D8:D10"/>
    <mergeCell ref="E8:E10"/>
    <mergeCell ref="F8:F10"/>
    <mergeCell ref="G8:G10"/>
    <mergeCell ref="H8:I8"/>
    <mergeCell ref="J8:J10"/>
    <mergeCell ref="K8:K10"/>
    <mergeCell ref="B9:B10"/>
    <mergeCell ref="C9:C10"/>
    <mergeCell ref="H9:H10"/>
  </mergeCells>
  <pageMargins left="0.51181102362204722" right="0.23622047244094491" top="0.43307086614173229" bottom="0.35433070866141736" header="0.31496062992125984" footer="0.31496062992125984"/>
  <pageSetup scale="80" orientation="landscape" r:id="rId1"/>
  <rowBreaks count="1" manualBreakCount="1">
    <brk id="28" max="1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7"/>
  <sheetViews>
    <sheetView workbookViewId="0">
      <selection activeCell="H19" sqref="H1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11" x14ac:dyDescent="0.2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11" ht="15.75" x14ac:dyDescent="0.25">
      <c r="A3" s="135" t="s">
        <v>33</v>
      </c>
      <c r="B3" s="135"/>
      <c r="C3" s="135"/>
      <c r="D3" s="135"/>
      <c r="E3" s="135"/>
      <c r="F3" s="135"/>
      <c r="G3" s="135"/>
      <c r="H3" s="135"/>
      <c r="I3" s="135"/>
    </row>
    <row r="4" spans="1:11" x14ac:dyDescent="0.25">
      <c r="A4" s="136"/>
      <c r="B4" s="136"/>
      <c r="C4" s="136"/>
      <c r="D4" s="136"/>
      <c r="E4" s="136"/>
      <c r="F4" s="136"/>
      <c r="G4" s="136"/>
      <c r="H4" s="136"/>
      <c r="I4" s="136"/>
    </row>
    <row r="7" spans="1:11" ht="72" customHeight="1" x14ac:dyDescent="0.25">
      <c r="B7" s="134" t="s">
        <v>54</v>
      </c>
      <c r="C7" s="134"/>
      <c r="D7" s="134"/>
      <c r="E7" s="134"/>
      <c r="F7" s="134"/>
      <c r="G7" s="134"/>
      <c r="H7" s="134"/>
      <c r="I7" s="134"/>
      <c r="J7" s="134"/>
      <c r="K7" s="134"/>
    </row>
  </sheetData>
  <mergeCells count="5">
    <mergeCell ref="B7:K7"/>
    <mergeCell ref="A1:I1"/>
    <mergeCell ref="A2:I2"/>
    <mergeCell ref="A3:I3"/>
    <mergeCell ref="A4:I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1E370-F768-4ECF-9EB7-BA1D6BB36756}">
  <dimension ref="A1:K52"/>
  <sheetViews>
    <sheetView workbookViewId="0">
      <selection activeCell="D7" sqref="D7:D9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1.85546875" customWidth="1"/>
    <col min="11" max="11" width="13.5703125" customWidth="1"/>
  </cols>
  <sheetData>
    <row r="1" spans="1:11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11" x14ac:dyDescent="0.2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11" ht="15.75" x14ac:dyDescent="0.25">
      <c r="A3" s="135" t="s">
        <v>34</v>
      </c>
      <c r="B3" s="135"/>
      <c r="C3" s="135"/>
      <c r="D3" s="135"/>
      <c r="E3" s="135"/>
      <c r="F3" s="135"/>
      <c r="G3" s="135"/>
      <c r="H3" s="135"/>
      <c r="I3" s="135"/>
    </row>
    <row r="4" spans="1:11" x14ac:dyDescent="0.25">
      <c r="A4" s="136"/>
      <c r="B4" s="136"/>
      <c r="C4" s="136"/>
      <c r="D4" s="136"/>
      <c r="E4" s="136"/>
      <c r="F4" s="136"/>
      <c r="G4" s="136"/>
      <c r="H4" s="136"/>
      <c r="I4" s="136"/>
    </row>
    <row r="5" spans="1:11" x14ac:dyDescent="0.25">
      <c r="D5" s="8"/>
      <c r="E5" s="8"/>
      <c r="F5" s="8"/>
      <c r="G5" s="8"/>
      <c r="H5" s="29"/>
      <c r="I5" s="29"/>
      <c r="J5" s="30"/>
      <c r="K5" s="31"/>
    </row>
    <row r="6" spans="1:11" ht="15.75" thickBot="1" x14ac:dyDescent="0.3">
      <c r="A6" s="123" t="s">
        <v>47</v>
      </c>
      <c r="B6" s="124"/>
      <c r="C6" s="124"/>
      <c r="D6" s="8"/>
      <c r="E6" s="8"/>
      <c r="F6" s="8"/>
      <c r="G6" s="8"/>
      <c r="H6" s="29"/>
      <c r="I6" s="29"/>
      <c r="J6" s="30"/>
      <c r="K6" s="31"/>
    </row>
    <row r="7" spans="1:11" ht="15.75" thickBot="1" x14ac:dyDescent="0.3">
      <c r="A7" s="95" t="s">
        <v>0</v>
      </c>
      <c r="B7" s="98" t="s">
        <v>48</v>
      </c>
      <c r="C7" s="99"/>
      <c r="D7" s="100" t="s">
        <v>1</v>
      </c>
      <c r="E7" s="100" t="s">
        <v>17</v>
      </c>
      <c r="F7" s="100" t="s">
        <v>26</v>
      </c>
      <c r="G7" s="95" t="s">
        <v>2</v>
      </c>
      <c r="H7" s="105" t="s">
        <v>6</v>
      </c>
      <c r="I7" s="106"/>
      <c r="J7" s="107" t="s">
        <v>20</v>
      </c>
      <c r="K7" s="107" t="s">
        <v>21</v>
      </c>
    </row>
    <row r="8" spans="1:11" x14ac:dyDescent="0.25">
      <c r="A8" s="96"/>
      <c r="B8" s="95" t="s">
        <v>3</v>
      </c>
      <c r="C8" s="95" t="s">
        <v>4</v>
      </c>
      <c r="D8" s="101"/>
      <c r="E8" s="101"/>
      <c r="F8" s="101"/>
      <c r="G8" s="103"/>
      <c r="H8" s="114" t="s">
        <v>5</v>
      </c>
      <c r="I8" s="114" t="s">
        <v>15</v>
      </c>
      <c r="J8" s="108"/>
      <c r="K8" s="110"/>
    </row>
    <row r="9" spans="1:11" ht="15.75" thickBot="1" x14ac:dyDescent="0.3">
      <c r="A9" s="97"/>
      <c r="B9" s="97"/>
      <c r="C9" s="97"/>
      <c r="D9" s="102"/>
      <c r="E9" s="102"/>
      <c r="F9" s="102"/>
      <c r="G9" s="104"/>
      <c r="H9" s="111"/>
      <c r="I9" s="115"/>
      <c r="J9" s="109"/>
      <c r="K9" s="111"/>
    </row>
    <row r="10" spans="1:11" ht="62.25" customHeight="1" thickBot="1" x14ac:dyDescent="0.3">
      <c r="A10" s="44">
        <v>1</v>
      </c>
      <c r="B10" s="44" t="s">
        <v>79</v>
      </c>
      <c r="C10" s="59" t="s">
        <v>55</v>
      </c>
      <c r="D10" s="44" t="s">
        <v>44</v>
      </c>
      <c r="E10" s="45" t="s">
        <v>56</v>
      </c>
      <c r="F10" s="44">
        <v>24</v>
      </c>
      <c r="G10" s="44" t="s">
        <v>57</v>
      </c>
      <c r="H10" s="44">
        <v>3</v>
      </c>
      <c r="I10" s="44">
        <v>28</v>
      </c>
      <c r="J10" s="51">
        <v>51299</v>
      </c>
      <c r="K10" s="51">
        <v>111600</v>
      </c>
    </row>
    <row r="11" spans="1:11" ht="15.75" thickBot="1" x14ac:dyDescent="0.3">
      <c r="A11" s="53">
        <f>SUM(A10:A10)</f>
        <v>1</v>
      </c>
      <c r="B11" s="119" t="s">
        <v>10</v>
      </c>
      <c r="C11" s="125"/>
      <c r="D11" s="125"/>
      <c r="E11" s="126"/>
      <c r="F11" s="22">
        <f>+F10</f>
        <v>24</v>
      </c>
      <c r="G11" s="23"/>
      <c r="H11" s="22">
        <f>+H10</f>
        <v>3</v>
      </c>
      <c r="I11" s="22">
        <f t="shared" ref="I11:K11" si="0">+I10</f>
        <v>28</v>
      </c>
      <c r="J11" s="40">
        <f t="shared" si="0"/>
        <v>51299</v>
      </c>
      <c r="K11" s="40">
        <f t="shared" si="0"/>
        <v>111600</v>
      </c>
    </row>
    <row r="12" spans="1:11" ht="15.75" thickBot="1" x14ac:dyDescent="0.3">
      <c r="A12" s="129" t="s">
        <v>9</v>
      </c>
      <c r="B12" s="130"/>
      <c r="C12" s="130"/>
      <c r="D12" s="130"/>
      <c r="E12" s="130"/>
      <c r="F12" s="130"/>
      <c r="G12" s="130"/>
      <c r="H12" s="39"/>
      <c r="I12" s="27"/>
      <c r="J12" s="40">
        <f>+J11</f>
        <v>51299</v>
      </c>
      <c r="K12" s="40">
        <f>+K11*1.1</f>
        <v>122760.00000000001</v>
      </c>
    </row>
    <row r="13" spans="1:11" ht="15.75" thickBot="1" x14ac:dyDescent="0.3">
      <c r="A13" s="131" t="s">
        <v>29</v>
      </c>
      <c r="B13" s="132"/>
      <c r="C13" s="132"/>
      <c r="D13" s="132"/>
      <c r="E13" s="132"/>
      <c r="F13" s="132"/>
      <c r="G13" s="132"/>
      <c r="H13" s="28"/>
      <c r="I13" s="28"/>
      <c r="J13" s="137">
        <f>+K12+J12</f>
        <v>174059</v>
      </c>
      <c r="K13" s="130"/>
    </row>
    <row r="14" spans="1:11" x14ac:dyDescent="0.25">
      <c r="A14" s="15"/>
      <c r="B14" s="3"/>
      <c r="C14" s="3"/>
      <c r="D14" s="3"/>
      <c r="E14" s="3"/>
      <c r="F14" s="3"/>
      <c r="G14" s="3"/>
      <c r="H14" s="29"/>
      <c r="I14" s="29"/>
      <c r="J14" s="30"/>
      <c r="K14" s="31"/>
    </row>
    <row r="15" spans="1:11" x14ac:dyDescent="0.25">
      <c r="A15" s="133" t="s">
        <v>59</v>
      </c>
      <c r="B15" s="133"/>
      <c r="C15" s="60">
        <v>1</v>
      </c>
      <c r="D15" s="19"/>
      <c r="E15" s="19"/>
      <c r="F15" s="19"/>
      <c r="G15" s="19"/>
      <c r="H15" s="19"/>
      <c r="I15" s="36"/>
    </row>
    <row r="16" spans="1:11" x14ac:dyDescent="0.25">
      <c r="A16" s="5" t="s">
        <v>13</v>
      </c>
      <c r="B16" s="5"/>
      <c r="C16" s="18">
        <v>0</v>
      </c>
      <c r="E16" s="123" t="s">
        <v>31</v>
      </c>
      <c r="F16" s="123"/>
      <c r="G16" s="4"/>
      <c r="H16" s="138">
        <f>+J11</f>
        <v>51299</v>
      </c>
      <c r="I16" s="139"/>
      <c r="J16" t="s">
        <v>12</v>
      </c>
    </row>
    <row r="17" spans="1:9" x14ac:dyDescent="0.25">
      <c r="A17" s="133" t="s">
        <v>7</v>
      </c>
      <c r="B17" s="133"/>
      <c r="C17" s="18">
        <v>0</v>
      </c>
      <c r="E17" s="54" t="s">
        <v>32</v>
      </c>
      <c r="F17" s="15"/>
      <c r="G17" s="4"/>
      <c r="H17" s="138">
        <f>+K12</f>
        <v>122760.00000000001</v>
      </c>
      <c r="I17" s="139"/>
    </row>
    <row r="18" spans="1:9" x14ac:dyDescent="0.25">
      <c r="A18" s="5" t="s">
        <v>23</v>
      </c>
      <c r="B18" s="3"/>
      <c r="C18" s="24">
        <v>0</v>
      </c>
      <c r="G18" s="3"/>
      <c r="H18" s="18"/>
      <c r="I18" s="18"/>
    </row>
    <row r="19" spans="1:9" x14ac:dyDescent="0.25">
      <c r="A19" s="5" t="s">
        <v>24</v>
      </c>
      <c r="B19" s="3"/>
      <c r="C19" s="24">
        <v>24</v>
      </c>
      <c r="F19" s="16"/>
      <c r="G19" s="3"/>
      <c r="H19" s="18"/>
      <c r="I19" s="18"/>
    </row>
    <row r="20" spans="1:9" x14ac:dyDescent="0.25">
      <c r="A20" s="5" t="s">
        <v>8</v>
      </c>
      <c r="B20" s="5"/>
      <c r="C20" s="37">
        <v>3</v>
      </c>
      <c r="E20" s="128" t="s">
        <v>25</v>
      </c>
      <c r="F20" s="128"/>
      <c r="G20" s="10"/>
      <c r="H20" s="138">
        <f>+H16+H17</f>
        <v>174059</v>
      </c>
      <c r="I20" s="139"/>
    </row>
    <row r="21" spans="1:9" ht="15.75" thickBot="1" x14ac:dyDescent="0.3">
      <c r="A21" s="5" t="s">
        <v>52</v>
      </c>
      <c r="B21" s="5"/>
      <c r="C21" s="37">
        <v>28</v>
      </c>
      <c r="H21" s="18"/>
      <c r="I21" s="18"/>
    </row>
    <row r="22" spans="1:9" x14ac:dyDescent="0.25">
      <c r="B22" s="11" t="s">
        <v>16</v>
      </c>
      <c r="C22" s="43">
        <f>+C21+C20</f>
        <v>31</v>
      </c>
      <c r="H22" s="36"/>
      <c r="I22" s="36"/>
    </row>
    <row r="24" spans="1:9" x14ac:dyDescent="0.25">
      <c r="C24" s="140" t="s">
        <v>58</v>
      </c>
      <c r="D24" s="140"/>
    </row>
    <row r="26" spans="1:9" x14ac:dyDescent="0.25">
      <c r="B26" s="3" t="s">
        <v>59</v>
      </c>
      <c r="C26" s="16">
        <v>1</v>
      </c>
      <c r="D26" s="3" t="s">
        <v>18</v>
      </c>
      <c r="E26" s="9">
        <v>3</v>
      </c>
      <c r="F26" s="3"/>
      <c r="G26" s="3"/>
      <c r="H26" s="3"/>
      <c r="I26" s="3"/>
    </row>
    <row r="27" spans="1:9" x14ac:dyDescent="0.25">
      <c r="D27" s="3" t="s">
        <v>27</v>
      </c>
      <c r="E27" s="9">
        <v>28</v>
      </c>
      <c r="F27" s="3"/>
      <c r="G27" s="3"/>
      <c r="H27" s="3"/>
      <c r="I27" s="3"/>
    </row>
    <row r="28" spans="1:9" x14ac:dyDescent="0.25">
      <c r="D28" s="3"/>
      <c r="E28" s="3"/>
      <c r="F28" s="3"/>
      <c r="G28" s="3"/>
      <c r="H28" s="3"/>
      <c r="I28" s="3"/>
    </row>
    <row r="29" spans="1:9" x14ac:dyDescent="0.25">
      <c r="D29" s="3"/>
      <c r="E29" s="3"/>
      <c r="F29" s="3"/>
      <c r="G29" s="3"/>
      <c r="H29" s="3"/>
      <c r="I29" s="3"/>
    </row>
    <row r="30" spans="1:9" x14ac:dyDescent="0.25">
      <c r="D30" s="3"/>
      <c r="E30" s="3"/>
      <c r="F30" s="3"/>
      <c r="G30" s="3"/>
      <c r="H30" s="3"/>
      <c r="I30" s="3"/>
    </row>
    <row r="31" spans="1:9" x14ac:dyDescent="0.25">
      <c r="D31" s="3"/>
      <c r="E31" s="3"/>
      <c r="F31" s="3"/>
      <c r="G31" s="3"/>
      <c r="H31" s="3"/>
      <c r="I31" s="3"/>
    </row>
    <row r="32" spans="1:9" x14ac:dyDescent="0.25">
      <c r="D32" s="3"/>
      <c r="E32" s="3"/>
      <c r="F32" s="3"/>
      <c r="G32" s="3"/>
      <c r="H32" s="3"/>
      <c r="I32" s="3"/>
    </row>
    <row r="33" spans="4:9" x14ac:dyDescent="0.25">
      <c r="D33" s="3"/>
      <c r="E33" s="3"/>
      <c r="F33" s="3"/>
      <c r="G33" s="3"/>
      <c r="H33" s="3"/>
      <c r="I33" s="3"/>
    </row>
    <row r="34" spans="4:9" x14ac:dyDescent="0.25">
      <c r="D34" s="3"/>
      <c r="E34" s="3"/>
      <c r="F34" s="3"/>
      <c r="G34" s="3"/>
      <c r="H34" s="3"/>
      <c r="I34" s="3"/>
    </row>
    <row r="35" spans="4:9" x14ac:dyDescent="0.25">
      <c r="D35" s="3"/>
      <c r="E35" s="3"/>
      <c r="F35" s="3"/>
      <c r="G35" s="3"/>
      <c r="H35" s="3"/>
      <c r="I35" s="3"/>
    </row>
    <row r="36" spans="4:9" x14ac:dyDescent="0.25">
      <c r="D36" s="3"/>
      <c r="E36" s="3"/>
      <c r="F36" s="3"/>
      <c r="G36" s="3"/>
      <c r="H36" s="3"/>
      <c r="I36" s="3"/>
    </row>
    <row r="37" spans="4:9" x14ac:dyDescent="0.25">
      <c r="D37" s="3"/>
      <c r="E37" s="3"/>
      <c r="F37" s="3"/>
      <c r="G37" s="3"/>
      <c r="H37" s="3"/>
      <c r="I37" s="3"/>
    </row>
    <row r="38" spans="4:9" x14ac:dyDescent="0.25">
      <c r="D38" s="3"/>
      <c r="E38" s="3"/>
      <c r="F38" s="3"/>
      <c r="G38" s="3"/>
      <c r="H38" s="3"/>
      <c r="I38" s="3"/>
    </row>
    <row r="39" spans="4:9" x14ac:dyDescent="0.25">
      <c r="D39" s="3"/>
      <c r="E39" s="3"/>
      <c r="F39" s="3"/>
      <c r="G39" s="3"/>
      <c r="H39" s="3"/>
      <c r="I39" s="3"/>
    </row>
    <row r="40" spans="4:9" x14ac:dyDescent="0.25">
      <c r="D40" s="3"/>
      <c r="E40" s="3"/>
      <c r="F40" s="3"/>
      <c r="G40" s="3"/>
      <c r="H40" s="3"/>
      <c r="I40" s="3"/>
    </row>
    <row r="41" spans="4:9" x14ac:dyDescent="0.25">
      <c r="D41" s="3"/>
      <c r="E41" s="3"/>
      <c r="F41" s="3"/>
      <c r="G41" s="3"/>
      <c r="H41" s="3"/>
      <c r="I41" s="3"/>
    </row>
    <row r="42" spans="4:9" x14ac:dyDescent="0.25">
      <c r="D42" s="3"/>
      <c r="E42" s="3"/>
      <c r="F42" s="3"/>
      <c r="G42" s="3"/>
      <c r="H42" s="3"/>
      <c r="I42" s="3"/>
    </row>
    <row r="43" spans="4:9" x14ac:dyDescent="0.25">
      <c r="D43" s="3"/>
      <c r="E43" s="3"/>
      <c r="F43" s="3"/>
      <c r="G43" s="3"/>
      <c r="H43" s="3"/>
      <c r="I43" s="3"/>
    </row>
    <row r="44" spans="4:9" x14ac:dyDescent="0.25">
      <c r="D44" s="3"/>
      <c r="E44" s="3"/>
      <c r="F44" s="3"/>
      <c r="G44" s="3"/>
      <c r="H44" s="3"/>
      <c r="I44" s="3"/>
    </row>
    <row r="45" spans="4:9" x14ac:dyDescent="0.25">
      <c r="D45" s="3"/>
      <c r="E45" s="3"/>
      <c r="F45" s="3"/>
      <c r="G45" s="3"/>
      <c r="H45" s="3"/>
      <c r="I45" s="3"/>
    </row>
    <row r="46" spans="4:9" x14ac:dyDescent="0.25">
      <c r="D46" s="3"/>
      <c r="E46" s="3"/>
      <c r="F46" s="3"/>
      <c r="G46" s="3"/>
      <c r="H46" s="3"/>
      <c r="I46" s="3"/>
    </row>
    <row r="47" spans="4:9" x14ac:dyDescent="0.25">
      <c r="D47" s="3"/>
      <c r="E47" s="3"/>
      <c r="F47" s="3"/>
      <c r="G47" s="3"/>
      <c r="H47" s="3"/>
      <c r="I47" s="3"/>
    </row>
    <row r="48" spans="4:9" x14ac:dyDescent="0.25">
      <c r="D48" s="3"/>
      <c r="E48" s="3"/>
      <c r="F48" s="3"/>
      <c r="G48" s="3"/>
      <c r="H48" s="3"/>
      <c r="I48" s="3"/>
    </row>
    <row r="49" spans="4:9" x14ac:dyDescent="0.25">
      <c r="D49" s="3"/>
      <c r="E49" s="3"/>
      <c r="F49" s="3"/>
      <c r="G49" s="3"/>
      <c r="H49" s="3"/>
      <c r="I49" s="3"/>
    </row>
    <row r="50" spans="4:9" x14ac:dyDescent="0.25">
      <c r="D50" s="3"/>
      <c r="E50" s="3"/>
      <c r="F50" s="3"/>
      <c r="G50" s="3"/>
      <c r="H50" s="3"/>
      <c r="I50" s="3"/>
    </row>
    <row r="51" spans="4:9" x14ac:dyDescent="0.25">
      <c r="D51" s="3"/>
      <c r="E51" s="3"/>
      <c r="F51" s="3"/>
      <c r="G51" s="3"/>
      <c r="H51" s="3"/>
      <c r="I51" s="3"/>
    </row>
    <row r="52" spans="4:9" x14ac:dyDescent="0.25">
      <c r="D52" s="3"/>
      <c r="E52" s="3"/>
      <c r="F52" s="3"/>
      <c r="G52" s="3"/>
      <c r="H52" s="3"/>
      <c r="I52" s="3"/>
    </row>
  </sheetData>
  <mergeCells count="30">
    <mergeCell ref="H16:I16"/>
    <mergeCell ref="H17:I17"/>
    <mergeCell ref="H20:I20"/>
    <mergeCell ref="C24:D24"/>
    <mergeCell ref="A1:I1"/>
    <mergeCell ref="A2:I2"/>
    <mergeCell ref="A3:I3"/>
    <mergeCell ref="A4:I4"/>
    <mergeCell ref="A6:C6"/>
    <mergeCell ref="B8:B9"/>
    <mergeCell ref="C8:C9"/>
    <mergeCell ref="H8:H9"/>
    <mergeCell ref="I8:I9"/>
    <mergeCell ref="A7:A9"/>
    <mergeCell ref="B7:C7"/>
    <mergeCell ref="D7:D9"/>
    <mergeCell ref="E7:E9"/>
    <mergeCell ref="F7:F9"/>
    <mergeCell ref="J13:K13"/>
    <mergeCell ref="G7:G9"/>
    <mergeCell ref="H7:I7"/>
    <mergeCell ref="J7:J9"/>
    <mergeCell ref="K7:K9"/>
    <mergeCell ref="E16:F16"/>
    <mergeCell ref="A17:B17"/>
    <mergeCell ref="A15:B15"/>
    <mergeCell ref="E20:F20"/>
    <mergeCell ref="B11:E11"/>
    <mergeCell ref="A12:G12"/>
    <mergeCell ref="A13:G13"/>
  </mergeCells>
  <pageMargins left="0.25" right="0.25" top="0.75" bottom="0.75" header="0.3" footer="0.3"/>
  <pageSetup scale="8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E33D96-8795-4DEA-82B0-663EB7B6DC15}">
  <dimension ref="A1:K66"/>
  <sheetViews>
    <sheetView tabSelected="1" topLeftCell="A37" workbookViewId="0">
      <selection activeCell="F43" sqref="F4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4.5703125" customWidth="1"/>
    <col min="4" max="4" width="19.42578125" customWidth="1"/>
    <col min="6" max="6" width="7.7109375" customWidth="1"/>
    <col min="7" max="7" width="17.140625" customWidth="1"/>
    <col min="8" max="8" width="9.140625" customWidth="1"/>
    <col min="9" max="9" width="10.140625" customWidth="1"/>
    <col min="10" max="10" width="12.42578125" customWidth="1"/>
    <col min="11" max="11" width="13.5703125" customWidth="1"/>
  </cols>
  <sheetData>
    <row r="1" spans="1:11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11" x14ac:dyDescent="0.2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11" ht="15.75" x14ac:dyDescent="0.25">
      <c r="A3" s="135" t="s">
        <v>35</v>
      </c>
      <c r="B3" s="135"/>
      <c r="C3" s="135"/>
      <c r="D3" s="135"/>
      <c r="E3" s="135"/>
      <c r="F3" s="135"/>
      <c r="G3" s="135"/>
      <c r="H3" s="135"/>
      <c r="I3" s="135"/>
    </row>
    <row r="4" spans="1:11" ht="15.75" x14ac:dyDescent="0.25">
      <c r="A4" s="78"/>
      <c r="B4" s="78"/>
      <c r="C4" s="78"/>
      <c r="D4" s="78"/>
      <c r="E4" s="78"/>
      <c r="F4" s="78"/>
      <c r="G4" s="78"/>
      <c r="H4" s="78"/>
      <c r="I4" s="78"/>
    </row>
    <row r="5" spans="1:11" x14ac:dyDescent="0.25">
      <c r="A5" s="136"/>
      <c r="B5" s="136"/>
      <c r="C5" s="136"/>
      <c r="D5" s="136"/>
      <c r="E5" s="136"/>
      <c r="F5" s="136"/>
      <c r="G5" s="136"/>
      <c r="H5" s="136"/>
      <c r="I5" s="136"/>
    </row>
    <row r="6" spans="1:11" x14ac:dyDescent="0.25">
      <c r="A6" s="79"/>
      <c r="B6" s="79"/>
      <c r="C6" s="79"/>
      <c r="D6" s="79"/>
      <c r="E6" s="79"/>
      <c r="F6" s="79"/>
      <c r="G6" s="79"/>
      <c r="H6" s="79"/>
      <c r="I6" s="79"/>
    </row>
    <row r="7" spans="1:11" ht="15.75" thickBot="1" x14ac:dyDescent="0.3">
      <c r="A7" s="123" t="s">
        <v>61</v>
      </c>
      <c r="B7" s="124"/>
      <c r="C7" s="124"/>
      <c r="D7" s="8"/>
      <c r="E7" s="8"/>
      <c r="F7" s="8"/>
      <c r="G7" s="8"/>
      <c r="H7" s="29"/>
      <c r="I7" s="29"/>
      <c r="J7" s="30"/>
      <c r="K7" s="31"/>
    </row>
    <row r="8" spans="1:11" ht="15.75" thickBot="1" x14ac:dyDescent="0.3">
      <c r="A8" s="95" t="s">
        <v>0</v>
      </c>
      <c r="B8" s="98" t="s">
        <v>48</v>
      </c>
      <c r="C8" s="99"/>
      <c r="D8" s="100" t="s">
        <v>1</v>
      </c>
      <c r="E8" s="100" t="s">
        <v>17</v>
      </c>
      <c r="F8" s="100" t="s">
        <v>26</v>
      </c>
      <c r="G8" s="95" t="s">
        <v>2</v>
      </c>
      <c r="H8" s="105" t="s">
        <v>6</v>
      </c>
      <c r="I8" s="106"/>
      <c r="J8" s="107" t="s">
        <v>20</v>
      </c>
      <c r="K8" s="107" t="s">
        <v>21</v>
      </c>
    </row>
    <row r="9" spans="1:11" x14ac:dyDescent="0.25">
      <c r="A9" s="96"/>
      <c r="B9" s="95" t="s">
        <v>3</v>
      </c>
      <c r="C9" s="95" t="s">
        <v>4</v>
      </c>
      <c r="D9" s="101"/>
      <c r="E9" s="101"/>
      <c r="F9" s="101"/>
      <c r="G9" s="103"/>
      <c r="H9" s="114" t="s">
        <v>5</v>
      </c>
      <c r="I9" s="114" t="s">
        <v>87</v>
      </c>
      <c r="J9" s="108"/>
      <c r="K9" s="110"/>
    </row>
    <row r="10" spans="1:11" ht="20.25" customHeight="1" thickBot="1" x14ac:dyDescent="0.3">
      <c r="A10" s="97"/>
      <c r="B10" s="97"/>
      <c r="C10" s="97"/>
      <c r="D10" s="102"/>
      <c r="E10" s="102"/>
      <c r="F10" s="102"/>
      <c r="G10" s="104"/>
      <c r="H10" s="111"/>
      <c r="I10" s="115"/>
      <c r="J10" s="109"/>
      <c r="K10" s="111"/>
    </row>
    <row r="11" spans="1:11" ht="62.25" customHeight="1" thickBot="1" x14ac:dyDescent="0.3">
      <c r="A11" s="44">
        <v>1</v>
      </c>
      <c r="B11" s="44" t="s">
        <v>66</v>
      </c>
      <c r="C11" s="59" t="s">
        <v>62</v>
      </c>
      <c r="D11" s="44" t="s">
        <v>63</v>
      </c>
      <c r="E11" s="45" t="s">
        <v>64</v>
      </c>
      <c r="F11" s="44">
        <v>24</v>
      </c>
      <c r="G11" s="44" t="s">
        <v>65</v>
      </c>
      <c r="H11" s="44">
        <v>33</v>
      </c>
      <c r="I11" s="44">
        <v>4</v>
      </c>
      <c r="J11" s="51">
        <v>49648.5</v>
      </c>
      <c r="K11" s="51">
        <v>77000</v>
      </c>
    </row>
    <row r="12" spans="1:11" ht="60.75" customHeight="1" thickBot="1" x14ac:dyDescent="0.3">
      <c r="A12" s="44">
        <v>1</v>
      </c>
      <c r="B12" s="44" t="s">
        <v>90</v>
      </c>
      <c r="C12" s="59" t="s">
        <v>55</v>
      </c>
      <c r="D12" s="44" t="s">
        <v>63</v>
      </c>
      <c r="E12" s="45" t="s">
        <v>78</v>
      </c>
      <c r="F12" s="44">
        <v>24</v>
      </c>
      <c r="G12" s="44" t="s">
        <v>65</v>
      </c>
      <c r="H12" s="44">
        <v>3</v>
      </c>
      <c r="I12" s="44">
        <v>34</v>
      </c>
      <c r="J12" s="147">
        <v>58699.57</v>
      </c>
      <c r="K12" s="147">
        <v>131400</v>
      </c>
    </row>
    <row r="13" spans="1:11" ht="15.75" thickBot="1" x14ac:dyDescent="0.3">
      <c r="A13" s="53">
        <f>SUM(A11:A12)</f>
        <v>2</v>
      </c>
      <c r="B13" s="119" t="s">
        <v>10</v>
      </c>
      <c r="C13" s="125"/>
      <c r="D13" s="125"/>
      <c r="E13" s="126"/>
      <c r="F13" s="62">
        <f>SUM(F11:F12)</f>
        <v>48</v>
      </c>
      <c r="G13" s="61"/>
      <c r="H13" s="62">
        <f>SUM(H11:H12)</f>
        <v>36</v>
      </c>
      <c r="I13" s="62">
        <f>SUM(I11:I12)</f>
        <v>38</v>
      </c>
      <c r="J13" s="63">
        <f>SUM(J11:J12)</f>
        <v>108348.07</v>
      </c>
      <c r="K13" s="63">
        <f>SUM(K11:K12)</f>
        <v>208400</v>
      </c>
    </row>
    <row r="14" spans="1:11" ht="15.75" thickBot="1" x14ac:dyDescent="0.3">
      <c r="A14" s="129" t="s">
        <v>9</v>
      </c>
      <c r="B14" s="130"/>
      <c r="C14" s="130"/>
      <c r="D14" s="130"/>
      <c r="E14" s="130"/>
      <c r="F14" s="130"/>
      <c r="G14" s="130"/>
      <c r="H14" s="39"/>
      <c r="I14" s="27"/>
      <c r="J14" s="63" t="s">
        <v>12</v>
      </c>
      <c r="K14" s="63">
        <f>+K13*1.1</f>
        <v>229240.00000000003</v>
      </c>
    </row>
    <row r="15" spans="1:11" ht="15.75" thickBot="1" x14ac:dyDescent="0.3">
      <c r="A15" s="131" t="s">
        <v>29</v>
      </c>
      <c r="B15" s="132"/>
      <c r="C15" s="132"/>
      <c r="D15" s="132"/>
      <c r="E15" s="132"/>
      <c r="F15" s="132"/>
      <c r="G15" s="132"/>
      <c r="H15" s="28"/>
      <c r="I15" s="28"/>
      <c r="J15" s="137">
        <f>+J13+K14</f>
        <v>337588.07000000007</v>
      </c>
      <c r="K15" s="130"/>
    </row>
    <row r="17" spans="1:11" ht="15.75" thickBot="1" x14ac:dyDescent="0.3">
      <c r="A17" s="123" t="s">
        <v>67</v>
      </c>
      <c r="B17" s="124"/>
      <c r="C17" s="124"/>
      <c r="D17" s="8"/>
      <c r="E17" s="8"/>
      <c r="F17" s="8"/>
      <c r="G17" s="8"/>
      <c r="H17" s="29"/>
      <c r="I17" s="29"/>
      <c r="J17" s="30"/>
      <c r="K17" s="31"/>
    </row>
    <row r="18" spans="1:11" ht="15.75" thickBot="1" x14ac:dyDescent="0.3">
      <c r="A18" s="95" t="s">
        <v>0</v>
      </c>
      <c r="B18" s="98" t="s">
        <v>48</v>
      </c>
      <c r="C18" s="99"/>
      <c r="D18" s="100" t="s">
        <v>1</v>
      </c>
      <c r="E18" s="100" t="s">
        <v>17</v>
      </c>
      <c r="F18" s="100" t="s">
        <v>26</v>
      </c>
      <c r="G18" s="95" t="s">
        <v>2</v>
      </c>
      <c r="H18" s="105" t="s">
        <v>6</v>
      </c>
      <c r="I18" s="106"/>
      <c r="J18" s="107" t="s">
        <v>20</v>
      </c>
      <c r="K18" s="107" t="s">
        <v>21</v>
      </c>
    </row>
    <row r="19" spans="1:11" ht="15" customHeight="1" x14ac:dyDescent="0.25">
      <c r="A19" s="96"/>
      <c r="B19" s="95" t="s">
        <v>3</v>
      </c>
      <c r="C19" s="95" t="s">
        <v>4</v>
      </c>
      <c r="D19" s="101"/>
      <c r="E19" s="101"/>
      <c r="F19" s="101"/>
      <c r="G19" s="103"/>
      <c r="H19" s="114" t="s">
        <v>5</v>
      </c>
      <c r="I19" s="114" t="s">
        <v>87</v>
      </c>
      <c r="J19" s="108"/>
      <c r="K19" s="110"/>
    </row>
    <row r="20" spans="1:11" ht="24" customHeight="1" thickBot="1" x14ac:dyDescent="0.3">
      <c r="A20" s="97"/>
      <c r="B20" s="97"/>
      <c r="C20" s="97"/>
      <c r="D20" s="102"/>
      <c r="E20" s="102"/>
      <c r="F20" s="102"/>
      <c r="G20" s="104"/>
      <c r="H20" s="111"/>
      <c r="I20" s="115"/>
      <c r="J20" s="109"/>
      <c r="K20" s="111"/>
    </row>
    <row r="21" spans="1:11" ht="61.5" customHeight="1" thickBot="1" x14ac:dyDescent="0.3">
      <c r="A21" s="44">
        <v>1</v>
      </c>
      <c r="B21" s="70" t="s">
        <v>69</v>
      </c>
      <c r="C21" s="59" t="s">
        <v>68</v>
      </c>
      <c r="D21" s="70" t="s">
        <v>70</v>
      </c>
      <c r="E21" s="71" t="s">
        <v>71</v>
      </c>
      <c r="F21" s="70">
        <v>24</v>
      </c>
      <c r="G21" s="70" t="s">
        <v>72</v>
      </c>
      <c r="H21" s="70">
        <v>24</v>
      </c>
      <c r="I21" s="70">
        <v>7</v>
      </c>
      <c r="J21" s="74">
        <v>59000</v>
      </c>
      <c r="K21" s="74">
        <v>101400</v>
      </c>
    </row>
    <row r="22" spans="1:11" ht="85.5" customHeight="1" thickBot="1" x14ac:dyDescent="0.3">
      <c r="A22" s="44">
        <v>1</v>
      </c>
      <c r="B22" s="70" t="s">
        <v>74</v>
      </c>
      <c r="C22" s="73" t="s">
        <v>73</v>
      </c>
      <c r="D22" s="70" t="s">
        <v>70</v>
      </c>
      <c r="E22" s="72" t="s">
        <v>75</v>
      </c>
      <c r="F22" s="70">
        <v>40</v>
      </c>
      <c r="G22" s="70" t="s">
        <v>76</v>
      </c>
      <c r="H22" s="70">
        <v>35</v>
      </c>
      <c r="I22" s="70">
        <v>0</v>
      </c>
      <c r="J22" s="74">
        <v>152200</v>
      </c>
      <c r="K22" s="74">
        <v>187400</v>
      </c>
    </row>
    <row r="23" spans="1:11" ht="15.75" thickBot="1" x14ac:dyDescent="0.3">
      <c r="A23" s="53">
        <f>SUM(A21:A22)</f>
        <v>2</v>
      </c>
      <c r="B23" s="119" t="s">
        <v>10</v>
      </c>
      <c r="C23" s="125"/>
      <c r="D23" s="125"/>
      <c r="E23" s="126"/>
      <c r="F23" s="66">
        <f>SUM(F21:F22)</f>
        <v>64</v>
      </c>
      <c r="G23" s="65"/>
      <c r="H23" s="67">
        <f t="shared" ref="H23:K23" si="0">SUM(H21:H22)</f>
        <v>59</v>
      </c>
      <c r="I23" s="67">
        <f t="shared" si="0"/>
        <v>7</v>
      </c>
      <c r="J23" s="68">
        <f t="shared" si="0"/>
        <v>211200</v>
      </c>
      <c r="K23" s="68">
        <f t="shared" si="0"/>
        <v>288800</v>
      </c>
    </row>
    <row r="24" spans="1:11" ht="15.75" thickBot="1" x14ac:dyDescent="0.3">
      <c r="A24" s="129" t="s">
        <v>9</v>
      </c>
      <c r="B24" s="130"/>
      <c r="C24" s="130"/>
      <c r="D24" s="130"/>
      <c r="E24" s="130"/>
      <c r="F24" s="130"/>
      <c r="G24" s="130"/>
      <c r="H24" s="39"/>
      <c r="I24" s="27"/>
      <c r="J24" s="64" t="s">
        <v>12</v>
      </c>
      <c r="K24" s="64">
        <f>+K23*1.1</f>
        <v>317680</v>
      </c>
    </row>
    <row r="25" spans="1:11" ht="15.75" thickBot="1" x14ac:dyDescent="0.3">
      <c r="A25" s="131" t="s">
        <v>29</v>
      </c>
      <c r="B25" s="132"/>
      <c r="C25" s="132"/>
      <c r="D25" s="132"/>
      <c r="E25" s="132"/>
      <c r="F25" s="132"/>
      <c r="G25" s="132"/>
      <c r="H25" s="28"/>
      <c r="I25" s="28"/>
      <c r="J25" s="137">
        <f>+K24+J23</f>
        <v>528880</v>
      </c>
      <c r="K25" s="130"/>
    </row>
    <row r="28" spans="1:11" ht="15.75" customHeight="1" thickBot="1" x14ac:dyDescent="0.3">
      <c r="A28" s="123" t="s">
        <v>80</v>
      </c>
      <c r="B28" s="124"/>
      <c r="C28" s="124"/>
      <c r="D28" s="8"/>
      <c r="E28" s="8"/>
      <c r="F28" s="8"/>
      <c r="G28" s="8"/>
      <c r="H28" s="29"/>
      <c r="I28" s="29"/>
      <c r="J28" s="30"/>
      <c r="K28" s="31"/>
    </row>
    <row r="29" spans="1:11" ht="15.75" customHeight="1" thickBot="1" x14ac:dyDescent="0.3">
      <c r="A29" s="95" t="s">
        <v>0</v>
      </c>
      <c r="B29" s="98" t="s">
        <v>48</v>
      </c>
      <c r="C29" s="99"/>
      <c r="D29" s="100" t="s">
        <v>1</v>
      </c>
      <c r="E29" s="100" t="s">
        <v>17</v>
      </c>
      <c r="F29" s="100" t="s">
        <v>26</v>
      </c>
      <c r="G29" s="95" t="s">
        <v>2</v>
      </c>
      <c r="H29" s="105" t="s">
        <v>6</v>
      </c>
      <c r="I29" s="106"/>
      <c r="J29" s="107" t="s">
        <v>20</v>
      </c>
      <c r="K29" s="107" t="s">
        <v>21</v>
      </c>
    </row>
    <row r="30" spans="1:11" ht="15" customHeight="1" x14ac:dyDescent="0.25">
      <c r="A30" s="96"/>
      <c r="B30" s="95" t="s">
        <v>3</v>
      </c>
      <c r="C30" s="95" t="s">
        <v>4</v>
      </c>
      <c r="D30" s="101"/>
      <c r="E30" s="101"/>
      <c r="F30" s="101"/>
      <c r="G30" s="103"/>
      <c r="H30" s="114" t="s">
        <v>5</v>
      </c>
      <c r="I30" s="114" t="s">
        <v>87</v>
      </c>
      <c r="J30" s="108"/>
      <c r="K30" s="110"/>
    </row>
    <row r="31" spans="1:11" ht="22.5" customHeight="1" thickBot="1" x14ac:dyDescent="0.3">
      <c r="A31" s="97"/>
      <c r="B31" s="97"/>
      <c r="C31" s="97"/>
      <c r="D31" s="102"/>
      <c r="E31" s="102"/>
      <c r="F31" s="102"/>
      <c r="G31" s="104"/>
      <c r="H31" s="111"/>
      <c r="I31" s="115"/>
      <c r="J31" s="109"/>
      <c r="K31" s="111"/>
    </row>
    <row r="32" spans="1:11" ht="66" customHeight="1" thickBot="1" x14ac:dyDescent="0.3">
      <c r="A32" s="44">
        <v>1</v>
      </c>
      <c r="B32" s="82" t="s">
        <v>82</v>
      </c>
      <c r="C32" s="59" t="s">
        <v>92</v>
      </c>
      <c r="D32" s="82" t="s">
        <v>44</v>
      </c>
      <c r="E32" s="71" t="s">
        <v>81</v>
      </c>
      <c r="F32" s="70">
        <v>24</v>
      </c>
      <c r="G32" s="70" t="s">
        <v>86</v>
      </c>
      <c r="H32" s="70">
        <v>6</v>
      </c>
      <c r="I32" s="70">
        <v>26</v>
      </c>
      <c r="J32" s="74">
        <v>43188</v>
      </c>
      <c r="K32" s="74">
        <v>84500</v>
      </c>
    </row>
    <row r="33" spans="1:11" ht="64.5" customHeight="1" thickBot="1" x14ac:dyDescent="0.3">
      <c r="A33" s="44">
        <v>1</v>
      </c>
      <c r="B33" s="82" t="s">
        <v>83</v>
      </c>
      <c r="C33" s="59" t="s">
        <v>91</v>
      </c>
      <c r="D33" s="82" t="s">
        <v>44</v>
      </c>
      <c r="E33" s="82" t="s">
        <v>84</v>
      </c>
      <c r="F33" s="82">
        <v>24</v>
      </c>
      <c r="G33" s="82" t="s">
        <v>85</v>
      </c>
      <c r="H33" s="70">
        <v>9</v>
      </c>
      <c r="I33" s="70">
        <v>21</v>
      </c>
      <c r="J33" s="74">
        <v>74340</v>
      </c>
      <c r="K33" s="74">
        <v>111600</v>
      </c>
    </row>
    <row r="34" spans="1:11" ht="15.75" customHeight="1" thickBot="1" x14ac:dyDescent="0.3">
      <c r="A34" s="53">
        <f>SUM(A32:A33)</f>
        <v>2</v>
      </c>
      <c r="B34" s="119" t="s">
        <v>10</v>
      </c>
      <c r="C34" s="125"/>
      <c r="D34" s="125"/>
      <c r="E34" s="126"/>
      <c r="F34" s="77">
        <f>SUM(F32:F33)</f>
        <v>48</v>
      </c>
      <c r="G34" s="76"/>
      <c r="H34" s="77">
        <f t="shared" ref="H34:K34" si="1">SUM(H32:H33)</f>
        <v>15</v>
      </c>
      <c r="I34" s="77">
        <f t="shared" si="1"/>
        <v>47</v>
      </c>
      <c r="J34" s="81">
        <f t="shared" si="1"/>
        <v>117528</v>
      </c>
      <c r="K34" s="81">
        <f t="shared" si="1"/>
        <v>196100</v>
      </c>
    </row>
    <row r="35" spans="1:11" ht="15.75" customHeight="1" thickBot="1" x14ac:dyDescent="0.3">
      <c r="A35" s="129" t="s">
        <v>9</v>
      </c>
      <c r="B35" s="130"/>
      <c r="C35" s="130"/>
      <c r="D35" s="130"/>
      <c r="E35" s="130"/>
      <c r="F35" s="130"/>
      <c r="G35" s="130"/>
      <c r="H35" s="39"/>
      <c r="I35" s="27"/>
      <c r="J35" s="81" t="s">
        <v>12</v>
      </c>
      <c r="K35" s="81">
        <f>+K34*1.1</f>
        <v>215710.00000000003</v>
      </c>
    </row>
    <row r="36" spans="1:11" ht="15.75" customHeight="1" thickBot="1" x14ac:dyDescent="0.3">
      <c r="A36" s="131" t="s">
        <v>29</v>
      </c>
      <c r="B36" s="132"/>
      <c r="C36" s="132"/>
      <c r="D36" s="132"/>
      <c r="E36" s="132"/>
      <c r="F36" s="132"/>
      <c r="G36" s="132"/>
      <c r="H36" s="28"/>
      <c r="I36" s="28"/>
      <c r="J36" s="137">
        <f>+K35+J34</f>
        <v>333238</v>
      </c>
      <c r="K36" s="130"/>
    </row>
    <row r="38" spans="1:11" ht="15.75" customHeight="1" thickBot="1" x14ac:dyDescent="0.3">
      <c r="A38" s="123" t="s">
        <v>99</v>
      </c>
      <c r="B38" s="124"/>
      <c r="C38" s="124"/>
      <c r="D38" s="8"/>
      <c r="E38" s="8"/>
      <c r="F38" s="8"/>
      <c r="G38" s="8"/>
      <c r="H38" s="29"/>
      <c r="I38" s="29"/>
      <c r="J38" s="30"/>
      <c r="K38" s="31"/>
    </row>
    <row r="39" spans="1:11" ht="15.75" customHeight="1" thickBot="1" x14ac:dyDescent="0.3">
      <c r="A39" s="95" t="s">
        <v>0</v>
      </c>
      <c r="B39" s="98" t="s">
        <v>48</v>
      </c>
      <c r="C39" s="99"/>
      <c r="D39" s="100" t="s">
        <v>1</v>
      </c>
      <c r="E39" s="100" t="s">
        <v>17</v>
      </c>
      <c r="F39" s="100" t="s">
        <v>26</v>
      </c>
      <c r="G39" s="95" t="s">
        <v>2</v>
      </c>
      <c r="H39" s="105" t="s">
        <v>6</v>
      </c>
      <c r="I39" s="106"/>
      <c r="J39" s="107" t="s">
        <v>20</v>
      </c>
      <c r="K39" s="107" t="s">
        <v>21</v>
      </c>
    </row>
    <row r="40" spans="1:11" ht="15" customHeight="1" x14ac:dyDescent="0.25">
      <c r="A40" s="96"/>
      <c r="B40" s="95" t="s">
        <v>3</v>
      </c>
      <c r="C40" s="95" t="s">
        <v>4</v>
      </c>
      <c r="D40" s="101"/>
      <c r="E40" s="101"/>
      <c r="F40" s="101"/>
      <c r="G40" s="103"/>
      <c r="H40" s="114" t="s">
        <v>5</v>
      </c>
      <c r="I40" s="114" t="s">
        <v>87</v>
      </c>
      <c r="J40" s="108"/>
      <c r="K40" s="110"/>
    </row>
    <row r="41" spans="1:11" ht="18.75" customHeight="1" thickBot="1" x14ac:dyDescent="0.3">
      <c r="A41" s="97"/>
      <c r="B41" s="97"/>
      <c r="C41" s="97"/>
      <c r="D41" s="102"/>
      <c r="E41" s="102"/>
      <c r="F41" s="102"/>
      <c r="G41" s="104"/>
      <c r="H41" s="111"/>
      <c r="I41" s="115"/>
      <c r="J41" s="109"/>
      <c r="K41" s="111"/>
    </row>
    <row r="42" spans="1:11" ht="59.25" customHeight="1" thickBot="1" x14ac:dyDescent="0.3">
      <c r="A42" s="144">
        <v>1</v>
      </c>
      <c r="B42" s="82" t="s">
        <v>83</v>
      </c>
      <c r="C42" s="59" t="s">
        <v>91</v>
      </c>
      <c r="D42" s="82" t="s">
        <v>95</v>
      </c>
      <c r="E42" s="45" t="s">
        <v>100</v>
      </c>
      <c r="F42" s="44">
        <v>24</v>
      </c>
      <c r="G42" s="146" t="s">
        <v>46</v>
      </c>
      <c r="H42" s="145">
        <v>13</v>
      </c>
      <c r="I42" s="145">
        <v>17</v>
      </c>
      <c r="J42" s="74">
        <v>105513</v>
      </c>
      <c r="K42" s="74">
        <v>111600</v>
      </c>
    </row>
    <row r="43" spans="1:11" ht="72" thickBot="1" x14ac:dyDescent="0.3">
      <c r="A43" s="44">
        <v>1</v>
      </c>
      <c r="B43" s="82" t="s">
        <v>96</v>
      </c>
      <c r="C43" s="59" t="s">
        <v>68</v>
      </c>
      <c r="D43" s="82" t="s">
        <v>95</v>
      </c>
      <c r="E43" s="71" t="s">
        <v>94</v>
      </c>
      <c r="F43" s="70">
        <v>24</v>
      </c>
      <c r="G43" s="70" t="s">
        <v>93</v>
      </c>
      <c r="H43" s="70">
        <v>1</v>
      </c>
      <c r="I43" s="70">
        <v>30</v>
      </c>
      <c r="J43" s="74">
        <v>82255</v>
      </c>
      <c r="K43" s="74">
        <v>93000</v>
      </c>
    </row>
    <row r="44" spans="1:11" ht="15.75" thickBot="1" x14ac:dyDescent="0.3">
      <c r="A44" s="53">
        <f>+A43+A42</f>
        <v>2</v>
      </c>
      <c r="B44" s="119" t="s">
        <v>10</v>
      </c>
      <c r="C44" s="125"/>
      <c r="D44" s="125"/>
      <c r="E44" s="126"/>
      <c r="F44" s="85">
        <f>SUM(F43:F43)</f>
        <v>24</v>
      </c>
      <c r="G44" s="84"/>
      <c r="H44" s="85">
        <f>+H42+H43</f>
        <v>14</v>
      </c>
      <c r="I44" s="85">
        <f>+I42+I43</f>
        <v>47</v>
      </c>
      <c r="J44" s="91">
        <f>+J43+J42</f>
        <v>187768</v>
      </c>
      <c r="K44" s="91">
        <f>+K43+K42</f>
        <v>204600</v>
      </c>
    </row>
    <row r="45" spans="1:11" ht="15.75" thickBot="1" x14ac:dyDescent="0.3">
      <c r="A45" s="129" t="s">
        <v>9</v>
      </c>
      <c r="B45" s="130"/>
      <c r="C45" s="130"/>
      <c r="D45" s="130"/>
      <c r="E45" s="130"/>
      <c r="F45" s="130"/>
      <c r="G45" s="130"/>
      <c r="H45" s="39"/>
      <c r="I45" s="27"/>
      <c r="J45" s="91" t="s">
        <v>12</v>
      </c>
      <c r="K45" s="91">
        <f>+K44*1.1</f>
        <v>225060.00000000003</v>
      </c>
    </row>
    <row r="46" spans="1:11" ht="15.75" thickBot="1" x14ac:dyDescent="0.3">
      <c r="A46" s="131" t="s">
        <v>29</v>
      </c>
      <c r="B46" s="132"/>
      <c r="C46" s="132"/>
      <c r="D46" s="132"/>
      <c r="E46" s="132"/>
      <c r="F46" s="132"/>
      <c r="G46" s="132"/>
      <c r="H46" s="28"/>
      <c r="I46" s="28"/>
      <c r="J46" s="137">
        <f>+K45+J44</f>
        <v>412828</v>
      </c>
      <c r="K46" s="130"/>
    </row>
    <row r="50" spans="1:10" x14ac:dyDescent="0.25">
      <c r="B50" s="127" t="s">
        <v>22</v>
      </c>
      <c r="C50" s="127"/>
      <c r="D50" s="127"/>
      <c r="E50" s="127"/>
      <c r="F50" s="75"/>
      <c r="G50" s="75"/>
    </row>
    <row r="52" spans="1:10" x14ac:dyDescent="0.25">
      <c r="A52" s="133" t="s">
        <v>59</v>
      </c>
      <c r="B52" s="133"/>
      <c r="C52" s="80">
        <v>8</v>
      </c>
    </row>
    <row r="53" spans="1:10" x14ac:dyDescent="0.25">
      <c r="A53" s="133" t="s">
        <v>89</v>
      </c>
      <c r="B53" s="133"/>
      <c r="C53" s="80">
        <f>+F13+F23+F34+F44</f>
        <v>184</v>
      </c>
      <c r="D53" s="87"/>
      <c r="E53" s="87"/>
      <c r="F53" s="87"/>
      <c r="G53" s="87"/>
      <c r="H53" s="69"/>
    </row>
    <row r="54" spans="1:10" ht="15" customHeight="1" x14ac:dyDescent="0.25">
      <c r="A54" s="133" t="s">
        <v>8</v>
      </c>
      <c r="B54" s="133"/>
      <c r="C54" s="80">
        <f>+H44+H34+H23+H13</f>
        <v>124</v>
      </c>
      <c r="E54" s="123" t="s">
        <v>31</v>
      </c>
      <c r="F54" s="123"/>
      <c r="G54" s="123"/>
      <c r="H54" s="138">
        <f>+J44+J34+J23+J13</f>
        <v>624844.07000000007</v>
      </c>
      <c r="I54" s="138"/>
    </row>
    <row r="55" spans="1:10" x14ac:dyDescent="0.25">
      <c r="A55" s="94" t="s">
        <v>88</v>
      </c>
      <c r="B55" s="94"/>
      <c r="C55" s="128">
        <f>+I44+I34+I23+I13</f>
        <v>139</v>
      </c>
      <c r="E55" s="89" t="s">
        <v>32</v>
      </c>
      <c r="F55" s="15"/>
      <c r="G55" s="4"/>
      <c r="H55" s="138">
        <f>+K45+K35+K24+K14</f>
        <v>987690</v>
      </c>
      <c r="I55" s="138"/>
    </row>
    <row r="56" spans="1:10" x14ac:dyDescent="0.25">
      <c r="A56" s="94"/>
      <c r="B56" s="94"/>
      <c r="C56" s="128"/>
      <c r="G56" s="3"/>
      <c r="H56" s="36"/>
    </row>
    <row r="57" spans="1:10" x14ac:dyDescent="0.25">
      <c r="A57" s="133" t="s">
        <v>77</v>
      </c>
      <c r="B57" s="133"/>
      <c r="C57" s="90">
        <f>+C54+C55</f>
        <v>263</v>
      </c>
      <c r="E57" s="128" t="s">
        <v>97</v>
      </c>
      <c r="F57" s="128"/>
      <c r="G57" s="128"/>
      <c r="H57" s="138">
        <f>+H54+H55</f>
        <v>1612534.07</v>
      </c>
      <c r="I57" s="139"/>
      <c r="J57" s="58" t="s">
        <v>12</v>
      </c>
    </row>
    <row r="58" spans="1:10" x14ac:dyDescent="0.25">
      <c r="A58" s="86"/>
      <c r="B58" s="86"/>
      <c r="C58" s="90"/>
      <c r="E58" s="83"/>
      <c r="F58" s="83"/>
      <c r="G58" s="83"/>
      <c r="H58" s="88"/>
      <c r="I58" s="89"/>
    </row>
    <row r="59" spans="1:10" x14ac:dyDescent="0.25">
      <c r="A59" s="86"/>
      <c r="B59" s="86"/>
      <c r="C59" s="90"/>
      <c r="E59" s="83"/>
      <c r="F59" s="83"/>
      <c r="G59" s="83"/>
      <c r="H59" s="88"/>
      <c r="I59" s="89"/>
    </row>
    <row r="60" spans="1:10" x14ac:dyDescent="0.25">
      <c r="A60" s="86"/>
      <c r="B60" s="86"/>
      <c r="C60" s="90"/>
      <c r="E60" s="83"/>
      <c r="F60" s="83"/>
      <c r="G60" s="83"/>
      <c r="H60" s="88"/>
      <c r="I60" s="89"/>
    </row>
    <row r="61" spans="1:10" ht="15.75" thickBot="1" x14ac:dyDescent="0.3">
      <c r="F61" s="16"/>
      <c r="G61" s="3"/>
      <c r="H61" s="36"/>
    </row>
    <row r="62" spans="1:10" ht="15.75" thickBot="1" x14ac:dyDescent="0.3">
      <c r="C62" s="141" t="s">
        <v>98</v>
      </c>
      <c r="D62" s="143"/>
      <c r="E62" s="142"/>
      <c r="H62" s="36"/>
    </row>
    <row r="64" spans="1:10" x14ac:dyDescent="0.25">
      <c r="B64" s="5" t="s">
        <v>43</v>
      </c>
      <c r="C64" s="86">
        <f>+C52</f>
        <v>8</v>
      </c>
      <c r="D64" s="5" t="s">
        <v>18</v>
      </c>
      <c r="E64" s="5">
        <f>+C54</f>
        <v>124</v>
      </c>
    </row>
    <row r="65" spans="2:5" x14ac:dyDescent="0.25">
      <c r="B65" s="5"/>
      <c r="C65" s="9"/>
      <c r="D65" s="5" t="s">
        <v>27</v>
      </c>
      <c r="E65" s="5">
        <f>+C55</f>
        <v>139</v>
      </c>
    </row>
    <row r="66" spans="2:5" x14ac:dyDescent="0.25">
      <c r="B66" s="5"/>
      <c r="C66" s="9"/>
      <c r="D66" s="5"/>
      <c r="E66" s="3"/>
    </row>
  </sheetData>
  <mergeCells count="89">
    <mergeCell ref="C62:E62"/>
    <mergeCell ref="H54:I54"/>
    <mergeCell ref="C55:C56"/>
    <mergeCell ref="H55:I55"/>
    <mergeCell ref="H57:I57"/>
    <mergeCell ref="E57:G57"/>
    <mergeCell ref="B44:E44"/>
    <mergeCell ref="A45:G45"/>
    <mergeCell ref="A46:G46"/>
    <mergeCell ref="J46:K46"/>
    <mergeCell ref="K39:K41"/>
    <mergeCell ref="B40:B41"/>
    <mergeCell ref="C40:C41"/>
    <mergeCell ref="H40:H41"/>
    <mergeCell ref="I40:I41"/>
    <mergeCell ref="B34:E34"/>
    <mergeCell ref="A35:G35"/>
    <mergeCell ref="A36:G36"/>
    <mergeCell ref="J36:K36"/>
    <mergeCell ref="A55:B56"/>
    <mergeCell ref="B50:E50"/>
    <mergeCell ref="A38:C38"/>
    <mergeCell ref="A39:A41"/>
    <mergeCell ref="B39:C39"/>
    <mergeCell ref="D39:D41"/>
    <mergeCell ref="E39:E41"/>
    <mergeCell ref="F39:F41"/>
    <mergeCell ref="G39:G41"/>
    <mergeCell ref="H39:I39"/>
    <mergeCell ref="J39:J41"/>
    <mergeCell ref="F29:F31"/>
    <mergeCell ref="G29:G31"/>
    <mergeCell ref="H29:I29"/>
    <mergeCell ref="J29:J31"/>
    <mergeCell ref="K29:K31"/>
    <mergeCell ref="H30:H31"/>
    <mergeCell ref="I30:I31"/>
    <mergeCell ref="A28:C28"/>
    <mergeCell ref="A29:A31"/>
    <mergeCell ref="B29:C29"/>
    <mergeCell ref="D29:D31"/>
    <mergeCell ref="E29:E31"/>
    <mergeCell ref="B30:B31"/>
    <mergeCell ref="C30:C31"/>
    <mergeCell ref="A52:B52"/>
    <mergeCell ref="A53:B53"/>
    <mergeCell ref="A54:B54"/>
    <mergeCell ref="A57:B57"/>
    <mergeCell ref="E54:G54"/>
    <mergeCell ref="B13:E13"/>
    <mergeCell ref="A14:G14"/>
    <mergeCell ref="A15:G15"/>
    <mergeCell ref="J15:K15"/>
    <mergeCell ref="G8:G10"/>
    <mergeCell ref="H8:I8"/>
    <mergeCell ref="J8:J10"/>
    <mergeCell ref="K8:K10"/>
    <mergeCell ref="B9:B10"/>
    <mergeCell ref="C9:C10"/>
    <mergeCell ref="H9:H10"/>
    <mergeCell ref="I9:I10"/>
    <mergeCell ref="A8:A10"/>
    <mergeCell ref="B8:C8"/>
    <mergeCell ref="D8:D10"/>
    <mergeCell ref="E8:E10"/>
    <mergeCell ref="F8:F10"/>
    <mergeCell ref="A1:I1"/>
    <mergeCell ref="A2:I2"/>
    <mergeCell ref="A3:I3"/>
    <mergeCell ref="A5:I5"/>
    <mergeCell ref="A7:C7"/>
    <mergeCell ref="A17:C17"/>
    <mergeCell ref="A18:A20"/>
    <mergeCell ref="B18:C18"/>
    <mergeCell ref="D18:D20"/>
    <mergeCell ref="E18:E20"/>
    <mergeCell ref="B19:B20"/>
    <mergeCell ref="C19:C20"/>
    <mergeCell ref="B23:E23"/>
    <mergeCell ref="A24:G24"/>
    <mergeCell ref="A25:G25"/>
    <mergeCell ref="J25:K25"/>
    <mergeCell ref="F18:F20"/>
    <mergeCell ref="G18:G20"/>
    <mergeCell ref="H18:I18"/>
    <mergeCell ref="J18:J20"/>
    <mergeCell ref="K18:K20"/>
    <mergeCell ref="H19:H20"/>
    <mergeCell ref="I19:I20"/>
  </mergeCells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F9C90-304D-4759-8DB0-5F594D65339B}">
  <dimension ref="A1:I4"/>
  <sheetViews>
    <sheetView workbookViewId="0">
      <selection activeCell="A3" sqref="A3:I3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9" ht="15.75" x14ac:dyDescent="0.25">
      <c r="A3" s="135" t="s">
        <v>36</v>
      </c>
      <c r="B3" s="135"/>
      <c r="C3" s="135"/>
      <c r="D3" s="135"/>
      <c r="E3" s="135"/>
      <c r="F3" s="135"/>
      <c r="G3" s="135"/>
      <c r="H3" s="135"/>
      <c r="I3" s="135"/>
    </row>
    <row r="4" spans="1:9" x14ac:dyDescent="0.25">
      <c r="A4" s="136"/>
      <c r="B4" s="136"/>
      <c r="C4" s="136"/>
      <c r="D4" s="136"/>
      <c r="E4" s="136"/>
      <c r="F4" s="136"/>
      <c r="G4" s="136"/>
      <c r="H4" s="136"/>
      <c r="I4" s="136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A309D7-0F2D-437A-AFA6-27DB11B82C8A}">
  <dimension ref="A1:I4"/>
  <sheetViews>
    <sheetView workbookViewId="0">
      <selection activeCell="F15" sqref="F15"/>
    </sheetView>
  </sheetViews>
  <sheetFormatPr baseColWidth="10" defaultRowHeight="15" x14ac:dyDescent="0.25"/>
  <cols>
    <col min="1" max="1" width="5.140625" customWidth="1"/>
    <col min="2" max="2" width="20.28515625" customWidth="1"/>
    <col min="3" max="3" width="27.5703125" customWidth="1"/>
    <col min="4" max="4" width="19.42578125" customWidth="1"/>
    <col min="6" max="6" width="7.7109375" customWidth="1"/>
    <col min="7" max="7" width="19.42578125" customWidth="1"/>
    <col min="8" max="8" width="9.140625" customWidth="1"/>
    <col min="9" max="9" width="10.140625" customWidth="1"/>
  </cols>
  <sheetData>
    <row r="1" spans="1:9" x14ac:dyDescent="0.25">
      <c r="A1" s="92" t="s">
        <v>11</v>
      </c>
      <c r="B1" s="92"/>
      <c r="C1" s="92"/>
      <c r="D1" s="92"/>
      <c r="E1" s="92"/>
      <c r="F1" s="92"/>
      <c r="G1" s="92"/>
      <c r="H1" s="92"/>
      <c r="I1" s="92"/>
    </row>
    <row r="2" spans="1:9" x14ac:dyDescent="0.25">
      <c r="A2" s="92" t="s">
        <v>14</v>
      </c>
      <c r="B2" s="92"/>
      <c r="C2" s="92"/>
      <c r="D2" s="92"/>
      <c r="E2" s="92"/>
      <c r="F2" s="92"/>
      <c r="G2" s="92"/>
      <c r="H2" s="92"/>
      <c r="I2" s="92"/>
    </row>
    <row r="3" spans="1:9" ht="15.75" x14ac:dyDescent="0.25">
      <c r="A3" s="135" t="s">
        <v>37</v>
      </c>
      <c r="B3" s="135"/>
      <c r="C3" s="135"/>
      <c r="D3" s="135"/>
      <c r="E3" s="135"/>
      <c r="F3" s="135"/>
      <c r="G3" s="135"/>
      <c r="H3" s="135"/>
      <c r="I3" s="135"/>
    </row>
    <row r="4" spans="1:9" x14ac:dyDescent="0.25">
      <c r="A4" s="136"/>
      <c r="B4" s="136"/>
      <c r="C4" s="136"/>
      <c r="D4" s="136"/>
      <c r="E4" s="136"/>
      <c r="F4" s="136"/>
      <c r="G4" s="136"/>
      <c r="H4" s="136"/>
      <c r="I4" s="136"/>
    </row>
  </sheetData>
  <mergeCells count="4">
    <mergeCell ref="A1:I1"/>
    <mergeCell ref="A2:I2"/>
    <mergeCell ref="A3:I3"/>
    <mergeCell ref="A4:I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ENERO</vt:lpstr>
      <vt:lpstr>FEBRERO</vt:lpstr>
      <vt:lpstr>MARZO</vt:lpstr>
      <vt:lpstr>ABRIL</vt:lpstr>
      <vt:lpstr>MAYO</vt:lpstr>
      <vt:lpstr>JUNIO</vt:lpstr>
      <vt:lpstr>ENERO!Área_de_impresión</vt:lpstr>
      <vt:lpstr>ABRIL!Títulos_a_imprimir</vt:lpstr>
      <vt:lpstr>ENERO!Títulos_a_imprimir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Carmen Mestre</cp:lastModifiedBy>
  <cp:lastPrinted>2019-05-02T14:07:39Z</cp:lastPrinted>
  <dcterms:created xsi:type="dcterms:W3CDTF">2015-11-30T18:04:44Z</dcterms:created>
  <dcterms:modified xsi:type="dcterms:W3CDTF">2019-05-02T14:24:30Z</dcterms:modified>
</cp:coreProperties>
</file>