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coniaf-my.sharepoint.com/personal/csanquintin_coniaf_gob_do/Documents/DEPARTAMENTO DE PLANIFICACION/INFORMES MENSUALES Y TRANSPARECIA/INFORMES MENSUALES TRANSPARENCIA/2023/DICIEMBRE/"/>
    </mc:Choice>
  </mc:AlternateContent>
  <xr:revisionPtr revIDLastSave="24" documentId="8_{D2543073-96C3-48C1-836E-DDAC58EFA4B3}" xr6:coauthVersionLast="47" xr6:coauthVersionMax="47" xr10:uidLastSave="{718EF48D-72A8-4966-A74A-23DF006F3047}"/>
  <bookViews>
    <workbookView xWindow="-120" yWindow="-120" windowWidth="29040" windowHeight="15720" xr2:uid="{4C989AA9-F949-4DCC-A1D5-D200D76ABD59}"/>
  </bookViews>
  <sheets>
    <sheet name="Diciembre2023" sheetId="1" r:id="rId1"/>
  </sheets>
  <definedNames>
    <definedName name="_xlnm.Print_Area" localSheetId="0">Diciembre2023!$A$1:$O$84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8" i="1" l="1"/>
  <c r="L67" i="1"/>
  <c r="D75" i="1"/>
  <c r="J68" i="1"/>
  <c r="F68" i="1"/>
  <c r="J67" i="1"/>
  <c r="P66" i="1"/>
  <c r="I64" i="1"/>
  <c r="M62" i="1"/>
  <c r="M64" i="1" s="1"/>
  <c r="L62" i="1"/>
  <c r="M67" i="1" s="1"/>
  <c r="K62" i="1"/>
  <c r="M68" i="1" s="1"/>
  <c r="J62" i="1"/>
  <c r="I62" i="1"/>
  <c r="H62" i="1"/>
  <c r="F70" i="1" s="1"/>
  <c r="G62" i="1"/>
  <c r="A62" i="1"/>
  <c r="F69" i="1" s="1"/>
  <c r="O61" i="1"/>
  <c r="O60" i="1"/>
  <c r="O59" i="1"/>
  <c r="N59" i="1"/>
  <c r="N62" i="1" s="1"/>
  <c r="O58" i="1"/>
  <c r="O57" i="1"/>
  <c r="O62" i="1" s="1"/>
  <c r="M69" i="1" s="1"/>
  <c r="M50" i="1"/>
  <c r="N49" i="1"/>
  <c r="O49" i="1" s="1"/>
  <c r="N48" i="1"/>
  <c r="N50" i="1" s="1"/>
  <c r="M48" i="1"/>
  <c r="L48" i="1"/>
  <c r="K67" i="1" s="1"/>
  <c r="K48" i="1"/>
  <c r="K68" i="1" s="1"/>
  <c r="J48" i="1"/>
  <c r="I48" i="1"/>
  <c r="H48" i="1"/>
  <c r="G48" i="1"/>
  <c r="A48" i="1"/>
  <c r="O47" i="1"/>
  <c r="T46" i="1"/>
  <c r="O46" i="1"/>
  <c r="O48" i="1" s="1"/>
  <c r="O45" i="1"/>
  <c r="O38" i="1"/>
  <c r="N38" i="1"/>
  <c r="N39" i="1" s="1"/>
  <c r="N37" i="1"/>
  <c r="M37" i="1"/>
  <c r="M39" i="1" s="1"/>
  <c r="L37" i="1"/>
  <c r="K37" i="1"/>
  <c r="J37" i="1"/>
  <c r="I37" i="1"/>
  <c r="H37" i="1"/>
  <c r="G37" i="1"/>
  <c r="F71" i="1" s="1"/>
  <c r="A37" i="1"/>
  <c r="O36" i="1"/>
  <c r="O35" i="1"/>
  <c r="O34" i="1"/>
  <c r="O33" i="1"/>
  <c r="O32" i="1"/>
  <c r="O37" i="1" s="1"/>
  <c r="O39" i="1" s="1"/>
  <c r="L69" i="1" s="1"/>
  <c r="N24" i="1"/>
  <c r="N25" i="1" s="1"/>
  <c r="M24" i="1"/>
  <c r="M26" i="1" s="1"/>
  <c r="L24" i="1"/>
  <c r="K24" i="1"/>
  <c r="J24" i="1"/>
  <c r="I24" i="1"/>
  <c r="H24" i="1"/>
  <c r="G24" i="1"/>
  <c r="A24" i="1"/>
  <c r="O23" i="1"/>
  <c r="Q23" i="1" s="1"/>
  <c r="O22" i="1"/>
  <c r="S21" i="1"/>
  <c r="R21" i="1"/>
  <c r="Q21" i="1"/>
  <c r="T21" i="1" s="1"/>
  <c r="O21" i="1"/>
  <c r="S20" i="1"/>
  <c r="O20" i="1"/>
  <c r="Q19" i="1"/>
  <c r="O19" i="1"/>
  <c r="O24" i="1" s="1"/>
  <c r="O18" i="1"/>
  <c r="M70" i="1" l="1"/>
  <c r="K70" i="1"/>
  <c r="N68" i="1"/>
  <c r="N63" i="1"/>
  <c r="O63" i="1" s="1"/>
  <c r="J69" i="1"/>
  <c r="N69" i="1" s="1"/>
  <c r="O25" i="1"/>
  <c r="O26" i="1" s="1"/>
  <c r="N26" i="1"/>
  <c r="O50" i="1"/>
  <c r="K69" i="1"/>
  <c r="N67" i="1"/>
  <c r="L70" i="1"/>
  <c r="H64" i="1"/>
  <c r="F72" i="1"/>
  <c r="J70" i="1"/>
  <c r="N70" i="1" l="1"/>
  <c r="O64" i="1"/>
  <c r="F74" i="1"/>
  <c r="N64" i="1"/>
  <c r="F73" i="1" s="1"/>
  <c r="F75" i="1" s="1"/>
  <c r="F6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tc={FF48955C-2FDA-407C-AAD6-D31F40C324BA}</author>
  </authors>
  <commentList>
    <comment ref="C18" authorId="0" shapeId="0" xr:uid="{FF48955C-2FDA-407C-AAD6-D31F40C324BA}">
      <text>
        <t>[Comentario encadenado]
Su versión de Excel le permite leer este comentario encadenado; sin embargo, las ediciones que se apliquen se quitarán si el archivo se abre en una versión más reciente de Excel. Más información: https://go.microsoft.com/fwlink/?linkid=870924
Comentario:
    Debes dar el detalle, si fue una visita de seguimiento y si el técnico le compaño, sus recomendaciones de seguimiento, de acuerdo a la justificación de la solicitud del viatico y pago a facilitador.</t>
      </text>
    </comment>
  </commentList>
</comments>
</file>

<file path=xl/sharedStrings.xml><?xml version="1.0" encoding="utf-8"?>
<sst xmlns="http://schemas.openxmlformats.org/spreadsheetml/2006/main" count="204" uniqueCount="124">
  <si>
    <t>CONSEJO NACIONAL DE INVESTIGACIONES AGROPECUARIAS Y FORESTALES (CONIAF)</t>
  </si>
  <si>
    <t>DIRECCIÓN EJECUTIVA</t>
  </si>
  <si>
    <t>DIVISIÓN DE PLANIFICACIÓN  Y  DESARROLLO</t>
  </si>
  <si>
    <t xml:space="preserve"> EJECUCION MESUAL DE ACTIVIDADES Y PROGRAMA DE TRANSFERENCIA  PROYECTOS DE INVERSIÓN PÚBLICA</t>
  </si>
  <si>
    <t>ACTUALIZACIÓN PARA LA INNOVACIÓN TECNOLÓGICA Y COMPETITIVIDAD AGROALIMENTARIA Y  DE FOMENTO A LA EXPORTACIÓN EN LA REPÚBLICA DOMINICANA</t>
  </si>
  <si>
    <t>MES: DICIEMBRE 2023</t>
  </si>
  <si>
    <t xml:space="preserve">DEPARTAMENTO DE AGRICULTURA COMPETITIVA           </t>
  </si>
  <si>
    <t>No.</t>
  </si>
  <si>
    <t>ACTIVIDADES</t>
  </si>
  <si>
    <t>COORDINADOR  CONIAF</t>
  </si>
  <si>
    <t>FECHA</t>
  </si>
  <si>
    <t>LUGAR</t>
  </si>
  <si>
    <t>HORAS de ACTIVIDADES</t>
  </si>
  <si>
    <t>TÉCNICOS BENEFICIADOS</t>
  </si>
  <si>
    <t>PRESUPUESTO TOTAL 2023 (RD$)</t>
  </si>
  <si>
    <t xml:space="preserve">COSTO LOGÍSTICO       </t>
  </si>
  <si>
    <t xml:space="preserve">COSTO FACILITADORES  </t>
  </si>
  <si>
    <t xml:space="preserve">COSTO TOTAL </t>
  </si>
  <si>
    <t xml:space="preserve"> </t>
  </si>
  <si>
    <t>MUJERES</t>
  </si>
  <si>
    <t xml:space="preserve"> FACILITADORES</t>
  </si>
  <si>
    <t>NOMBRE DE LA ACTIVIDAD</t>
  </si>
  <si>
    <t>HOMBRES</t>
  </si>
  <si>
    <t>COMBUSTIBLE</t>
  </si>
  <si>
    <t>VIATICOS</t>
  </si>
  <si>
    <t>Juan Ramon Cedano Mateo</t>
  </si>
  <si>
    <t>Visita preparacion de tierra y trazado para riego en parcelas en parcelas de transferencia de tecnologias en el cultivo de guandul</t>
  </si>
  <si>
    <t>Victor Payano y Maldané Cuello</t>
  </si>
  <si>
    <t>13-14</t>
  </si>
  <si>
    <t>Mata Yaya, Provincia Elias Piña</t>
  </si>
  <si>
    <t>Salon Sosa Nata</t>
  </si>
  <si>
    <t>Control de malezas y fertilizacion en dos patrcelas de aguacate</t>
  </si>
  <si>
    <t>Hondo Valle(Elias Piña)</t>
  </si>
  <si>
    <t>Victor Manuel Landa Perez</t>
  </si>
  <si>
    <t>Induccion a los tecnicos de la Region Este (Higuey) del Ministerio de Agricultura sobre la transferencia de tecnologias del cultivo de batata e instalacion de la parcela de transferencia en ese cultivo.</t>
  </si>
  <si>
    <t>18-19</t>
  </si>
  <si>
    <t>Higuey</t>
  </si>
  <si>
    <t>Miguel A. Rodriguez</t>
  </si>
  <si>
    <t>Supervisar tercera cosecha de platano en las parcelas de transferencia de tecnologias de este rubro</t>
  </si>
  <si>
    <t>27-28-29</t>
  </si>
  <si>
    <t>Tamayo y Galvan, Bahoruco</t>
  </si>
  <si>
    <t>Siembra de guandul en las parcelas de transferencia de tecnologias</t>
  </si>
  <si>
    <t>Maya Yaya, Elias Piña</t>
  </si>
  <si>
    <t>Salomon Sosa Nata</t>
  </si>
  <si>
    <t>Segunda fertilizacion en Drens en las parcelas de aguacate</t>
  </si>
  <si>
    <t>Hondo Valle, Elias Piña</t>
  </si>
  <si>
    <t>SUB-TOTAL</t>
  </si>
  <si>
    <t>Legislación  ISR (10% sobre costo  facilitadores)</t>
  </si>
  <si>
    <t xml:space="preserve">TOTAL </t>
  </si>
  <si>
    <t xml:space="preserve">DEPARTAMENTO DE REDUCCIÓN DE LA POBREZA RURAL </t>
  </si>
  <si>
    <t xml:space="preserve">HORAS </t>
  </si>
  <si>
    <t>Ferquido insumos Mango?? O aguacate</t>
  </si>
  <si>
    <t>Julio De Oleo</t>
  </si>
  <si>
    <t>Analisis de suelo en parcela de mango</t>
  </si>
  <si>
    <t xml:space="preserve"> César Montero y Bienvenido Carvajal</t>
  </si>
  <si>
    <t>12de Dic.</t>
  </si>
  <si>
    <t>Neyba(La colonia y el taque)</t>
  </si>
  <si>
    <t>Juan Valdez</t>
  </si>
  <si>
    <t>Dajabòn</t>
  </si>
  <si>
    <t>Salomon Sosa</t>
  </si>
  <si>
    <t>Mano de obra ingertos en Aguacates</t>
  </si>
  <si>
    <t>Barahona(Paraiso)</t>
  </si>
  <si>
    <t>Julio De Oleo, Jose Aris y Cristobal Reyes</t>
  </si>
  <si>
    <t>Induccíon e instalación de parcela de mango en Pedernales</t>
  </si>
  <si>
    <t>Pedernales</t>
  </si>
  <si>
    <t>TOTAL</t>
  </si>
  <si>
    <t>DEPARTAMENTO DE ACCESO A LAS CIENCIAS MODERNAS</t>
  </si>
  <si>
    <t>Johuan Santos Y Alexis Peguero</t>
  </si>
  <si>
    <t>Jornada  de transferencia de induccion al cultivo de Berenjena</t>
  </si>
  <si>
    <t xml:space="preserve">Jose Cepeda </t>
  </si>
  <si>
    <t>La Vega</t>
  </si>
  <si>
    <t>ferq</t>
  </si>
  <si>
    <t>agroh.</t>
  </si>
  <si>
    <t>terrasol</t>
  </si>
  <si>
    <t>Ferquido, Agrohierro, terrasol</t>
  </si>
  <si>
    <t>Compra insumos varios para berenjena</t>
  </si>
  <si>
    <t>4 de dic.</t>
  </si>
  <si>
    <t>Eddy Pacheco y Pablo Suarez</t>
  </si>
  <si>
    <t>Seguimientoen parcela BANANO</t>
  </si>
  <si>
    <t>Mao</t>
  </si>
  <si>
    <t xml:space="preserve">DEPARTAMENTO DE MEDIO AMBIENTE Y RECURSOS NATURALES         </t>
  </si>
  <si>
    <t>HORAS TRANSFE-RENCIA</t>
  </si>
  <si>
    <t>COSTO TOTAL</t>
  </si>
  <si>
    <t>Olga Peralta</t>
  </si>
  <si>
    <t>Visita de cordinación para la istalación de parcela de ambiente contrrolado (invernadero) en Jarabacoa y parcela de batata en Higuey</t>
  </si>
  <si>
    <t>José A. Nova</t>
  </si>
  <si>
    <t>Jarabacoa</t>
  </si>
  <si>
    <t>Juan Valdez.</t>
  </si>
  <si>
    <t>Visita y seguimiento a parcela desmostrativa de Batata</t>
  </si>
  <si>
    <t>20-Dic. 2023</t>
  </si>
  <si>
    <t>Baigua, San Reafael del Yuma, Higuuey</t>
  </si>
  <si>
    <t>Elpio Avilès, Angel Adames</t>
  </si>
  <si>
    <t>Curso de Capacitacion Cultivo de Arroz</t>
  </si>
  <si>
    <t>5-7 dic2023</t>
  </si>
  <si>
    <t>Nisibon, Higuey</t>
  </si>
  <si>
    <t xml:space="preserve">RESUMEN PROGRAMACIÓN </t>
  </si>
  <si>
    <t>PRESUPUESTO AÑO 2023</t>
  </si>
  <si>
    <t>EJECUCION SEPTIEMBRE</t>
  </si>
  <si>
    <t>DPTO</t>
  </si>
  <si>
    <t>Agric. Competitiva</t>
  </si>
  <si>
    <t>Ciencias Modernas</t>
  </si>
  <si>
    <t>Podresza Rural</t>
  </si>
  <si>
    <t>Medio Amb. Y Rec. Nat.</t>
  </si>
  <si>
    <t>PRESUPUESTO TOTAL</t>
  </si>
  <si>
    <t>TRANSFERENCIAS</t>
  </si>
  <si>
    <t>COMBUST.</t>
  </si>
  <si>
    <t>INSTALACIÓN Y VISITAS A PARCELAS DE VALIDACIÓN</t>
  </si>
  <si>
    <t>PROYECTOS</t>
  </si>
  <si>
    <t>TECNICOS BENEFICIADOS</t>
  </si>
  <si>
    <t>HORAS DE ACTIVIDAD</t>
  </si>
  <si>
    <t xml:space="preserve">COSTO LOGÍSTICO         (RD$) </t>
  </si>
  <si>
    <t xml:space="preserve">COSTO FACILITADORES (RD$) </t>
  </si>
  <si>
    <t>OTROS COSTOS (Ley ISR)</t>
  </si>
  <si>
    <t xml:space="preserve">COSTO TOTAL      (RD$) </t>
  </si>
  <si>
    <t>Preparado por:</t>
  </si>
  <si>
    <t>Aprobado por:</t>
  </si>
  <si>
    <t>Ing. Carlos Ml. Sanquintin Beras</t>
  </si>
  <si>
    <t>Dra. Ana Maria Barcelo Larocca</t>
  </si>
  <si>
    <t>Enc. Div. de Planificacion y Desarrollo</t>
  </si>
  <si>
    <t>Directora Ejecutiva</t>
  </si>
  <si>
    <t>Carlos Ml. Sanquintin Beras</t>
  </si>
  <si>
    <t>Enc. Div. De Planificacion y Desarrollo</t>
  </si>
  <si>
    <t>12 dic.</t>
  </si>
  <si>
    <t xml:space="preserve"> Se realizó una visita de seguimiento de las actividades realizada en la parcela yuca. se observo el buen desarrollo que llevan las diferenrentes variedades de yuca. Ya para una proxima visita cordinaremos la cosecha y la presentación de os resultados a los técnicos de la zona.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</si>
</sst>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_(* #,##0_);_(* \(#,##0\);_(* &quot;-&quot;??_);_(@_)"/>
    <numFmt numFmtId="166" formatCode="_-* #,##0.00\ _€_-;\-* #,##0.00\ _€_-;_-* &quot;-&quot;??\ _€_-;_-@_-"/>
    <numFmt numFmtId="167" formatCode="_-* #,##0\ _€_-;\-* #,##0\ _€_-;_-* &quot;-&quot;??\ _€_-;_-@_-"/>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4"/>
      <name val="Cambria"/>
      <family val="1"/>
    </font>
    <font>
      <b/>
      <sz val="12"/>
      <name val="Cambria"/>
      <family val="1"/>
    </font>
    <font>
      <b/>
      <u/>
      <sz val="14"/>
      <name val="Cambria"/>
      <family val="1"/>
    </font>
    <font>
      <sz val="11"/>
      <color rgb="FFFF0000"/>
      <name val="Cambria"/>
      <family val="1"/>
    </font>
    <font>
      <sz val="11"/>
      <name val="Cambria"/>
      <family val="1"/>
    </font>
    <font>
      <b/>
      <sz val="11"/>
      <name val="Cambria"/>
      <family val="1"/>
    </font>
    <font>
      <b/>
      <sz val="10"/>
      <name val="Cambria"/>
      <family val="1"/>
    </font>
    <font>
      <sz val="10"/>
      <name val="Cambria"/>
      <family val="1"/>
    </font>
    <font>
      <sz val="12"/>
      <name val="Times New Roman"/>
      <family val="1"/>
    </font>
    <font>
      <b/>
      <u/>
      <sz val="11"/>
      <name val="Cambria"/>
      <family val="1"/>
    </font>
    <font>
      <sz val="12"/>
      <color theme="1"/>
      <name val="Times New Roman"/>
      <family val="1"/>
    </font>
    <font>
      <sz val="11"/>
      <color theme="1"/>
      <name val="Times New Roman"/>
      <family val="1"/>
    </font>
    <font>
      <b/>
      <sz val="11"/>
      <color rgb="FFFF0000"/>
      <name val="Cambria"/>
      <family val="1"/>
    </font>
    <font>
      <b/>
      <u/>
      <sz val="11"/>
      <color rgb="FFFF0000"/>
      <name val="Cambria"/>
      <family val="1"/>
    </font>
    <font>
      <sz val="11"/>
      <color theme="1"/>
      <name val="Cambria"/>
      <family val="1"/>
    </font>
    <font>
      <b/>
      <sz val="11"/>
      <color theme="1"/>
      <name val="Cambria"/>
      <family val="1"/>
    </font>
    <font>
      <sz val="11"/>
      <color theme="1"/>
      <name val="Calibri Light"/>
      <family val="1"/>
      <scheme val="major"/>
    </font>
    <font>
      <sz val="8"/>
      <color theme="1"/>
      <name val="Calibri"/>
      <family val="2"/>
      <scheme val="minor"/>
    </font>
    <font>
      <sz val="8"/>
      <color theme="1"/>
      <name val="Calibri Light"/>
      <family val="1"/>
      <scheme val="major"/>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FFFF"/>
        <bgColor rgb="FF000000"/>
      </patternFill>
    </fill>
    <fill>
      <patternFill patternType="solid">
        <fgColor theme="9" tint="0.79998168889431442"/>
        <bgColor indexed="64"/>
      </patternFill>
    </fill>
  </fills>
  <borders count="3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94">
    <xf numFmtId="0" fontId="0" fillId="0" borderId="0" xfId="0"/>
    <xf numFmtId="0" fontId="3" fillId="0" borderId="0" xfId="0" applyFont="1" applyAlignment="1">
      <alignment horizontal="center"/>
    </xf>
    <xf numFmtId="0" fontId="4" fillId="0" borderId="0" xfId="0" applyFont="1" applyAlignment="1">
      <alignment horizontal="center" wrapText="1"/>
    </xf>
    <xf numFmtId="0" fontId="3" fillId="0" borderId="0" xfId="0" applyFont="1" applyAlignment="1">
      <alignment horizontal="center" wrapText="1"/>
    </xf>
    <xf numFmtId="43" fontId="3" fillId="0" borderId="0" xfId="1" applyFont="1" applyBorder="1" applyAlignment="1">
      <alignment horizontal="center"/>
    </xf>
    <xf numFmtId="0" fontId="5" fillId="0" borderId="0" xfId="0" applyFont="1" applyAlignment="1">
      <alignment wrapText="1"/>
    </xf>
    <xf numFmtId="0" fontId="6" fillId="0" borderId="0" xfId="0" applyFont="1"/>
    <xf numFmtId="0" fontId="7" fillId="0" borderId="0" xfId="0" applyFont="1" applyAlignment="1">
      <alignment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vertical="center" wrapText="1"/>
    </xf>
    <xf numFmtId="0" fontId="10" fillId="2" borderId="9"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2" xfId="0" applyFont="1" applyFill="1" applyBorder="1" applyAlignment="1">
      <alignment horizontal="left" vertical="top" wrapText="1"/>
    </xf>
    <xf numFmtId="0" fontId="11" fillId="3" borderId="14" xfId="0" applyFont="1" applyFill="1" applyBorder="1" applyAlignment="1">
      <alignment horizontal="center" vertical="center" wrapText="1"/>
    </xf>
    <xf numFmtId="0" fontId="7" fillId="3" borderId="2" xfId="0" applyFont="1" applyFill="1" applyBorder="1" applyAlignment="1">
      <alignment horizontal="center" vertical="top" wrapText="1"/>
    </xf>
    <xf numFmtId="0" fontId="7" fillId="3" borderId="2" xfId="0" applyFont="1" applyFill="1" applyBorder="1" applyAlignment="1">
      <alignment horizontal="center" vertical="center"/>
    </xf>
    <xf numFmtId="4" fontId="7" fillId="3" borderId="2" xfId="0" applyNumberFormat="1" applyFont="1" applyFill="1" applyBorder="1" applyAlignment="1">
      <alignment horizontal="center" vertical="center"/>
    </xf>
    <xf numFmtId="4" fontId="7" fillId="3" borderId="15"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14" fontId="7" fillId="3" borderId="5" xfId="0" applyNumberFormat="1" applyFont="1" applyFill="1" applyBorder="1" applyAlignment="1">
      <alignment horizontal="center" vertical="center" wrapText="1"/>
    </xf>
    <xf numFmtId="0" fontId="7" fillId="3" borderId="5" xfId="0" applyFont="1" applyFill="1" applyBorder="1" applyAlignment="1">
      <alignment horizontal="center" vertical="center"/>
    </xf>
    <xf numFmtId="4" fontId="7" fillId="3" borderId="5" xfId="0" applyNumberFormat="1" applyFont="1" applyFill="1" applyBorder="1" applyAlignment="1">
      <alignment horizontal="center" vertical="center"/>
    </xf>
    <xf numFmtId="4" fontId="7" fillId="3" borderId="3" xfId="0" applyNumberFormat="1" applyFont="1" applyFill="1" applyBorder="1" applyAlignment="1">
      <alignment horizontal="center" vertical="center"/>
    </xf>
    <xf numFmtId="4" fontId="0" fillId="0" borderId="0" xfId="0" applyNumberFormat="1"/>
    <xf numFmtId="0" fontId="7" fillId="3" borderId="2" xfId="0" applyFont="1" applyFill="1" applyBorder="1" applyAlignment="1">
      <alignment horizontal="left" vertical="justify" wrapText="1"/>
    </xf>
    <xf numFmtId="0" fontId="10" fillId="3" borderId="2" xfId="0" applyFont="1" applyFill="1" applyBorder="1" applyAlignment="1">
      <alignment horizontal="center" vertical="center"/>
    </xf>
    <xf numFmtId="4" fontId="10" fillId="0" borderId="2" xfId="0" quotePrefix="1" applyNumberFormat="1" applyFont="1" applyBorder="1" applyAlignment="1">
      <alignment horizontal="center" vertical="center"/>
    </xf>
    <xf numFmtId="4" fontId="10" fillId="3" borderId="15" xfId="0" applyNumberFormat="1" applyFont="1" applyFill="1" applyBorder="1" applyAlignment="1">
      <alignment horizontal="center" vertical="center"/>
    </xf>
    <xf numFmtId="0" fontId="8" fillId="2" borderId="2" xfId="0" applyFont="1" applyFill="1" applyBorder="1" applyAlignment="1">
      <alignment horizontal="center"/>
    </xf>
    <xf numFmtId="43" fontId="8" fillId="3" borderId="2" xfId="1" applyFont="1" applyFill="1" applyBorder="1" applyAlignment="1">
      <alignment horizontal="center"/>
    </xf>
    <xf numFmtId="165" fontId="8" fillId="3" borderId="2" xfId="1" applyNumberFormat="1" applyFont="1" applyFill="1" applyBorder="1" applyAlignment="1">
      <alignment horizontal="center"/>
    </xf>
    <xf numFmtId="0" fontId="12" fillId="0" borderId="2" xfId="0" applyFont="1" applyBorder="1" applyAlignment="1">
      <alignment vertical="center" wrapText="1"/>
    </xf>
    <xf numFmtId="43" fontId="12" fillId="0" borderId="2" xfId="1" applyFont="1" applyBorder="1" applyAlignment="1">
      <alignment horizontal="right" vertical="center" wrapText="1"/>
    </xf>
    <xf numFmtId="43" fontId="8" fillId="0" borderId="2" xfId="1" applyFont="1" applyBorder="1" applyAlignment="1">
      <alignment horizontal="right" wrapText="1"/>
    </xf>
    <xf numFmtId="43" fontId="9" fillId="0" borderId="2" xfId="1" applyFont="1" applyBorder="1" applyAlignment="1">
      <alignment horizontal="right" wrapText="1"/>
    </xf>
    <xf numFmtId="0" fontId="7" fillId="0" borderId="2" xfId="0" applyFont="1" applyBorder="1" applyAlignment="1">
      <alignment wrapText="1"/>
    </xf>
    <xf numFmtId="43" fontId="7" fillId="0" borderId="2" xfId="1" applyFont="1" applyBorder="1" applyAlignment="1">
      <alignment horizontal="right" wrapText="1"/>
    </xf>
    <xf numFmtId="0" fontId="8" fillId="0" borderId="0" xfId="0" applyFont="1" applyAlignment="1">
      <alignment horizontal="center" vertical="center" wrapText="1"/>
    </xf>
    <xf numFmtId="0" fontId="7" fillId="0" borderId="0" xfId="0" applyFont="1" applyAlignment="1">
      <alignment wrapText="1"/>
    </xf>
    <xf numFmtId="43" fontId="7" fillId="0" borderId="0" xfId="1" applyFont="1" applyBorder="1" applyAlignment="1">
      <alignment horizontal="right" wrapText="1"/>
    </xf>
    <xf numFmtId="43" fontId="8" fillId="0" borderId="0" xfId="1" applyFont="1" applyBorder="1" applyAlignment="1">
      <alignment horizontal="right" wrapText="1"/>
    </xf>
    <xf numFmtId="43" fontId="9" fillId="0" borderId="0" xfId="1" applyFont="1" applyBorder="1" applyAlignment="1">
      <alignment horizontal="right" wrapText="1"/>
    </xf>
    <xf numFmtId="0" fontId="9" fillId="2" borderId="2" xfId="0" applyFont="1" applyFill="1" applyBorder="1" applyAlignment="1">
      <alignment horizontal="left" vertical="center" wrapText="1"/>
    </xf>
    <xf numFmtId="0" fontId="9" fillId="2" borderId="1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4" fillId="3" borderId="18" xfId="0" applyFont="1" applyFill="1" applyBorder="1" applyAlignment="1">
      <alignment vertical="center" wrapText="1"/>
    </xf>
    <xf numFmtId="0" fontId="10" fillId="3" borderId="12"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0" fillId="4" borderId="12" xfId="0" applyFont="1" applyFill="1" applyBorder="1" applyAlignment="1">
      <alignment horizontal="center" vertical="center"/>
    </xf>
    <xf numFmtId="0" fontId="6" fillId="3" borderId="12" xfId="0" applyFont="1" applyFill="1" applyBorder="1" applyAlignment="1">
      <alignment horizontal="center" vertical="center"/>
    </xf>
    <xf numFmtId="4" fontId="10" fillId="3" borderId="12" xfId="0" applyNumberFormat="1" applyFont="1" applyFill="1" applyBorder="1" applyAlignment="1">
      <alignment horizontal="center" vertical="center"/>
    </xf>
    <xf numFmtId="4" fontId="10" fillId="3" borderId="7" xfId="0" applyNumberFormat="1" applyFont="1" applyFill="1" applyBorder="1" applyAlignment="1">
      <alignment horizontal="center" vertical="center"/>
    </xf>
    <xf numFmtId="4" fontId="10" fillId="4" borderId="12" xfId="0" applyNumberFormat="1" applyFont="1" applyFill="1" applyBorder="1" applyAlignment="1">
      <alignment horizontal="center" vertical="center"/>
    </xf>
    <xf numFmtId="16" fontId="0" fillId="0" borderId="0" xfId="0" applyNumberFormat="1"/>
    <xf numFmtId="0" fontId="8"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4" fillId="3" borderId="19" xfId="0" applyFont="1" applyFill="1" applyBorder="1" applyAlignment="1">
      <alignment vertical="center" wrapText="1"/>
    </xf>
    <xf numFmtId="0" fontId="13" fillId="3" borderId="19" xfId="0" applyFont="1" applyFill="1" applyBorder="1" applyAlignment="1">
      <alignment horizontal="center" vertical="center" wrapText="1"/>
    </xf>
    <xf numFmtId="0" fontId="10" fillId="4" borderId="2" xfId="0" applyFont="1" applyFill="1" applyBorder="1" applyAlignment="1">
      <alignment horizontal="center" vertical="center"/>
    </xf>
    <xf numFmtId="4" fontId="10" fillId="3" borderId="2" xfId="0" applyNumberFormat="1" applyFont="1" applyFill="1" applyBorder="1" applyAlignment="1">
      <alignment horizontal="center" vertical="center"/>
    </xf>
    <xf numFmtId="4" fontId="10" fillId="4" borderId="2" xfId="0" applyNumberFormat="1" applyFont="1" applyFill="1" applyBorder="1" applyAlignment="1">
      <alignment horizontal="center" vertical="center"/>
    </xf>
    <xf numFmtId="0" fontId="8" fillId="3" borderId="2" xfId="0" applyFont="1" applyFill="1" applyBorder="1" applyAlignment="1">
      <alignment horizontal="center" vertical="center" wrapText="1"/>
    </xf>
    <xf numFmtId="43" fontId="8" fillId="3" borderId="2" xfId="1" applyFont="1" applyFill="1" applyBorder="1" applyAlignment="1">
      <alignment horizontal="center" vertical="center" wrapText="1"/>
    </xf>
    <xf numFmtId="0" fontId="12" fillId="3" borderId="2" xfId="0" applyFont="1" applyFill="1" applyBorder="1" applyAlignment="1">
      <alignment horizontal="center" vertical="center" wrapText="1"/>
    </xf>
    <xf numFmtId="4" fontId="8" fillId="3" borderId="2" xfId="0" applyNumberFormat="1" applyFont="1" applyFill="1" applyBorder="1" applyAlignment="1">
      <alignment horizontal="right" vertical="center" wrapText="1"/>
    </xf>
    <xf numFmtId="43" fontId="8" fillId="3" borderId="2" xfId="1" applyFont="1" applyFill="1" applyBorder="1" applyAlignment="1">
      <alignment horizontal="right" vertical="center" wrapText="1"/>
    </xf>
    <xf numFmtId="43" fontId="8" fillId="3" borderId="2" xfId="1" applyFont="1" applyFill="1" applyBorder="1" applyAlignment="1">
      <alignment horizontal="right"/>
    </xf>
    <xf numFmtId="0" fontId="7" fillId="3" borderId="2" xfId="0" applyFont="1" applyFill="1" applyBorder="1" applyAlignment="1">
      <alignment wrapText="1"/>
    </xf>
    <xf numFmtId="166" fontId="0" fillId="0" borderId="0" xfId="0" applyNumberFormat="1"/>
    <xf numFmtId="0" fontId="15" fillId="3" borderId="0" xfId="0" applyFont="1" applyFill="1" applyAlignment="1">
      <alignment horizontal="center" vertical="center" wrapText="1"/>
    </xf>
    <xf numFmtId="0" fontId="6" fillId="3" borderId="0" xfId="0" applyFont="1" applyFill="1" applyAlignment="1">
      <alignment wrapText="1"/>
    </xf>
    <xf numFmtId="4" fontId="15" fillId="3" borderId="0" xfId="0" applyNumberFormat="1" applyFont="1" applyFill="1" applyAlignment="1">
      <alignment horizontal="right" vertical="center" wrapText="1"/>
    </xf>
    <xf numFmtId="164" fontId="15" fillId="3" borderId="0" xfId="0" applyNumberFormat="1" applyFont="1" applyFill="1" applyAlignment="1">
      <alignment horizontal="right"/>
    </xf>
    <xf numFmtId="0" fontId="8" fillId="3" borderId="1" xfId="0" applyFont="1" applyFill="1" applyBorder="1" applyAlignment="1">
      <alignment horizontal="left" vertical="center" wrapText="1"/>
    </xf>
    <xf numFmtId="0" fontId="10" fillId="2" borderId="2" xfId="0" applyFont="1" applyFill="1" applyBorder="1" applyAlignment="1">
      <alignment horizontal="center" vertical="center"/>
    </xf>
    <xf numFmtId="0" fontId="10" fillId="0" borderId="2" xfId="0" applyFont="1" applyBorder="1" applyAlignment="1">
      <alignment horizontal="center" vertical="center" wrapText="1"/>
    </xf>
    <xf numFmtId="16" fontId="10" fillId="0" borderId="2" xfId="0" applyNumberFormat="1" applyFont="1" applyBorder="1" applyAlignment="1">
      <alignment horizontal="center" vertical="center" wrapText="1"/>
    </xf>
    <xf numFmtId="0" fontId="10" fillId="0" borderId="2" xfId="0" applyFont="1" applyBorder="1" applyAlignment="1">
      <alignment horizontal="center" vertical="center"/>
    </xf>
    <xf numFmtId="3" fontId="10" fillId="3" borderId="15" xfId="0" applyNumberFormat="1" applyFont="1" applyFill="1" applyBorder="1" applyAlignment="1">
      <alignment horizontal="center" vertical="center"/>
    </xf>
    <xf numFmtId="3" fontId="10" fillId="0" borderId="15" xfId="0" applyNumberFormat="1" applyFont="1" applyBorder="1" applyAlignment="1">
      <alignment horizontal="center" vertical="center"/>
    </xf>
    <xf numFmtId="43" fontId="0" fillId="0" borderId="0" xfId="1" applyFont="1"/>
    <xf numFmtId="3" fontId="10" fillId="0" borderId="15" xfId="0" applyNumberFormat="1" applyFont="1" applyBorder="1" applyAlignment="1">
      <alignment horizontal="center" vertical="center" wrapText="1"/>
    </xf>
    <xf numFmtId="3" fontId="10" fillId="0" borderId="2" xfId="0" applyNumberFormat="1" applyFont="1" applyBorder="1" applyAlignment="1">
      <alignment horizontal="center" vertical="center" wrapText="1"/>
    </xf>
    <xf numFmtId="0" fontId="16" fillId="3" borderId="2" xfId="0" applyFont="1" applyFill="1" applyBorder="1" applyAlignment="1">
      <alignment horizontal="center" vertical="center" wrapText="1"/>
    </xf>
    <xf numFmtId="4" fontId="15" fillId="3" borderId="2" xfId="0" applyNumberFormat="1" applyFont="1" applyFill="1" applyBorder="1" applyAlignment="1">
      <alignment horizontal="right" vertical="center" wrapText="1"/>
    </xf>
    <xf numFmtId="43" fontId="15" fillId="3" borderId="2" xfId="1" applyFont="1" applyFill="1" applyBorder="1" applyAlignment="1">
      <alignment horizontal="right" vertical="center" wrapText="1"/>
    </xf>
    <xf numFmtId="0" fontId="6" fillId="3" borderId="2" xfId="0" applyFont="1" applyFill="1" applyBorder="1" applyAlignment="1">
      <alignment wrapText="1"/>
    </xf>
    <xf numFmtId="0" fontId="8" fillId="3" borderId="0" xfId="0" applyFont="1" applyFill="1" applyAlignment="1">
      <alignment horizontal="center" vertical="center" wrapText="1"/>
    </xf>
    <xf numFmtId="4" fontId="8" fillId="3" borderId="0" xfId="0" applyNumberFormat="1" applyFont="1" applyFill="1" applyAlignment="1">
      <alignment horizontal="right" vertical="center" wrapText="1"/>
    </xf>
    <xf numFmtId="0" fontId="7" fillId="3" borderId="0" xfId="0" applyFont="1" applyFill="1" applyAlignment="1">
      <alignment wrapText="1"/>
    </xf>
    <xf numFmtId="164" fontId="8" fillId="3" borderId="0" xfId="0" applyNumberFormat="1" applyFont="1" applyFill="1" applyAlignment="1">
      <alignment horizontal="right"/>
    </xf>
    <xf numFmtId="4" fontId="10" fillId="3" borderId="2" xfId="0" applyNumberFormat="1" applyFont="1" applyFill="1" applyBorder="1" applyAlignment="1">
      <alignment horizontal="right" vertical="center" wrapText="1"/>
    </xf>
    <xf numFmtId="0" fontId="8" fillId="0" borderId="2" xfId="0" applyFont="1" applyBorder="1" applyAlignment="1">
      <alignment horizontal="center"/>
    </xf>
    <xf numFmtId="43" fontId="8" fillId="0" borderId="2" xfId="1" applyFont="1" applyBorder="1" applyAlignment="1">
      <alignment horizontal="center"/>
    </xf>
    <xf numFmtId="0" fontId="16" fillId="0" borderId="2" xfId="0" applyFont="1" applyBorder="1" applyAlignment="1">
      <alignment vertical="center" wrapText="1"/>
    </xf>
    <xf numFmtId="0" fontId="16" fillId="0" borderId="2" xfId="0" applyFont="1" applyBorder="1" applyAlignment="1">
      <alignment horizontal="right" vertical="center" wrapText="1"/>
    </xf>
    <xf numFmtId="4" fontId="8" fillId="0" borderId="2" xfId="0" applyNumberFormat="1" applyFont="1" applyBorder="1" applyAlignment="1">
      <alignment horizontal="right" wrapText="1"/>
    </xf>
    <xf numFmtId="165" fontId="6" fillId="0" borderId="2" xfId="0" applyNumberFormat="1" applyFont="1" applyBorder="1" applyAlignment="1">
      <alignment wrapText="1"/>
    </xf>
    <xf numFmtId="0" fontId="6" fillId="0" borderId="2" xfId="0" applyFont="1" applyBorder="1" applyAlignment="1">
      <alignment horizontal="right" wrapText="1"/>
    </xf>
    <xf numFmtId="0" fontId="6" fillId="0" borderId="0" xfId="0" applyFont="1" applyAlignment="1">
      <alignment wrapText="1"/>
    </xf>
    <xf numFmtId="0" fontId="6" fillId="0" borderId="0" xfId="0" applyFont="1" applyAlignment="1">
      <alignment horizontal="right" wrapText="1"/>
    </xf>
    <xf numFmtId="4" fontId="8" fillId="0" borderId="0" xfId="0" applyNumberFormat="1" applyFont="1" applyAlignment="1">
      <alignment horizontal="right" wrapText="1"/>
    </xf>
    <xf numFmtId="0" fontId="8" fillId="2" borderId="22" xfId="0" applyFont="1" applyFill="1" applyBorder="1" applyAlignment="1">
      <alignment wrapText="1"/>
    </xf>
    <xf numFmtId="0" fontId="4" fillId="2" borderId="23" xfId="0" applyFont="1" applyFill="1" applyBorder="1" applyAlignment="1">
      <alignment horizontal="left" wrapText="1"/>
    </xf>
    <xf numFmtId="0" fontId="4" fillId="2" borderId="23" xfId="0" applyFont="1" applyFill="1" applyBorder="1" applyAlignment="1">
      <alignment wrapText="1"/>
    </xf>
    <xf numFmtId="4" fontId="4" fillId="2" borderId="24" xfId="0" applyNumberFormat="1" applyFont="1" applyFill="1" applyBorder="1" applyAlignment="1">
      <alignment horizontal="left" wrapText="1"/>
    </xf>
    <xf numFmtId="4" fontId="8" fillId="2" borderId="2" xfId="0" applyNumberFormat="1" applyFont="1" applyFill="1" applyBorder="1" applyAlignment="1">
      <alignment horizontal="left" wrapText="1"/>
    </xf>
    <xf numFmtId="0" fontId="8" fillId="2" borderId="25" xfId="0" applyFont="1" applyFill="1" applyBorder="1" applyAlignment="1">
      <alignment wrapText="1"/>
    </xf>
    <xf numFmtId="164" fontId="7" fillId="0" borderId="18" xfId="0" applyNumberFormat="1" applyFont="1" applyBorder="1" applyAlignment="1">
      <alignment horizontal="right" wrapText="1"/>
    </xf>
    <xf numFmtId="4" fontId="7" fillId="0" borderId="17" xfId="0" applyNumberFormat="1" applyFont="1" applyBorder="1" applyAlignment="1">
      <alignment horizontal="right" wrapText="1"/>
    </xf>
    <xf numFmtId="4" fontId="8" fillId="0" borderId="26" xfId="0" applyNumberFormat="1" applyFont="1" applyBorder="1" applyAlignment="1">
      <alignment horizontal="right" wrapText="1"/>
    </xf>
    <xf numFmtId="0" fontId="8" fillId="2" borderId="27" xfId="0" applyFont="1" applyFill="1" applyBorder="1" applyAlignment="1">
      <alignment horizontal="center" wrapText="1"/>
    </xf>
    <xf numFmtId="4" fontId="7" fillId="3" borderId="28" xfId="0" applyNumberFormat="1" applyFont="1" applyFill="1" applyBorder="1" applyAlignment="1">
      <alignment horizontal="right" vertical="center" wrapText="1"/>
    </xf>
    <xf numFmtId="4" fontId="7" fillId="3" borderId="29" xfId="0" applyNumberFormat="1" applyFont="1" applyFill="1" applyBorder="1" applyAlignment="1">
      <alignment horizontal="right" vertical="center" wrapText="1"/>
    </xf>
    <xf numFmtId="4" fontId="8" fillId="0" borderId="30" xfId="0" applyNumberFormat="1" applyFont="1" applyBorder="1" applyAlignment="1">
      <alignment horizontal="right" wrapText="1"/>
    </xf>
    <xf numFmtId="0" fontId="8" fillId="2" borderId="31" xfId="0" applyFont="1" applyFill="1" applyBorder="1" applyAlignment="1">
      <alignment wrapText="1"/>
    </xf>
    <xf numFmtId="4" fontId="7" fillId="3" borderId="19" xfId="0" applyNumberFormat="1" applyFont="1" applyFill="1" applyBorder="1" applyAlignment="1">
      <alignment horizontal="right" vertical="center" wrapText="1"/>
    </xf>
    <xf numFmtId="4" fontId="7" fillId="3" borderId="32" xfId="0" applyNumberFormat="1" applyFont="1" applyFill="1" applyBorder="1" applyAlignment="1">
      <alignment horizontal="right" vertical="center" wrapText="1"/>
    </xf>
    <xf numFmtId="4" fontId="8" fillId="5" borderId="30" xfId="0" applyNumberFormat="1" applyFont="1" applyFill="1" applyBorder="1" applyAlignment="1">
      <alignment horizontal="right" wrapText="1"/>
    </xf>
    <xf numFmtId="0" fontId="8" fillId="2" borderId="33" xfId="0" applyFont="1" applyFill="1" applyBorder="1" applyAlignment="1">
      <alignment wrapText="1"/>
    </xf>
    <xf numFmtId="4" fontId="8" fillId="2" borderId="34" xfId="0" applyNumberFormat="1" applyFont="1" applyFill="1" applyBorder="1" applyAlignment="1">
      <alignment horizontal="right" vertical="center" wrapText="1"/>
    </xf>
    <xf numFmtId="4" fontId="8" fillId="2" borderId="35" xfId="0" applyNumberFormat="1" applyFont="1" applyFill="1" applyBorder="1" applyAlignment="1">
      <alignment horizontal="right" vertical="center" wrapText="1"/>
    </xf>
    <xf numFmtId="4" fontId="8" fillId="2" borderId="36" xfId="0" applyNumberFormat="1" applyFont="1" applyFill="1" applyBorder="1" applyAlignment="1">
      <alignment horizontal="right" wrapText="1"/>
    </xf>
    <xf numFmtId="4" fontId="7" fillId="3" borderId="0" xfId="0" applyNumberFormat="1" applyFont="1" applyFill="1" applyAlignment="1">
      <alignment wrapText="1"/>
    </xf>
    <xf numFmtId="4" fontId="8" fillId="3" borderId="0" xfId="0" applyNumberFormat="1" applyFont="1" applyFill="1" applyAlignment="1">
      <alignment horizontal="left" vertical="center" wrapText="1"/>
    </xf>
    <xf numFmtId="166" fontId="7" fillId="3" borderId="0" xfId="0" applyNumberFormat="1" applyFont="1" applyFill="1" applyAlignment="1">
      <alignment wrapText="1"/>
    </xf>
    <xf numFmtId="0" fontId="7" fillId="0" borderId="0" xfId="0" applyFont="1"/>
    <xf numFmtId="4" fontId="7" fillId="0" borderId="0" xfId="0" applyNumberFormat="1" applyFont="1"/>
    <xf numFmtId="0" fontId="17" fillId="0" borderId="0" xfId="0" applyFont="1" applyAlignment="1">
      <alignment horizontal="center"/>
    </xf>
    <xf numFmtId="0" fontId="17" fillId="0" borderId="0" xfId="0" applyFont="1"/>
    <xf numFmtId="0" fontId="18" fillId="0" borderId="0" xfId="0" applyFont="1" applyAlignment="1">
      <alignment horizontal="center"/>
    </xf>
    <xf numFmtId="0" fontId="18" fillId="0" borderId="0" xfId="0" applyFont="1" applyAlignment="1">
      <alignment horizontal="left"/>
    </xf>
    <xf numFmtId="0" fontId="2" fillId="0" borderId="0" xfId="0" applyFont="1"/>
    <xf numFmtId="0" fontId="20" fillId="0" borderId="0" xfId="0" applyFont="1" applyAlignment="1">
      <alignment horizontal="left"/>
    </xf>
    <xf numFmtId="0" fontId="0" fillId="0" borderId="0" xfId="0" applyAlignment="1">
      <alignment horizontal="center" vertical="center"/>
    </xf>
    <xf numFmtId="0" fontId="21" fillId="0" borderId="0" xfId="0" applyFont="1" applyAlignment="1">
      <alignment horizontal="left"/>
    </xf>
    <xf numFmtId="0" fontId="19"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wrapText="1"/>
    </xf>
    <xf numFmtId="0" fontId="3" fillId="0" borderId="0" xfId="0" applyFont="1" applyAlignment="1">
      <alignment horizontal="center" wrapText="1"/>
    </xf>
    <xf numFmtId="43" fontId="3" fillId="0" borderId="0" xfId="1" applyFont="1" applyBorder="1" applyAlignment="1">
      <alignment horizontal="center" wrapText="1"/>
    </xf>
    <xf numFmtId="0" fontId="5" fillId="2" borderId="0" xfId="0" applyFont="1" applyFill="1" applyAlignment="1">
      <alignment horizontal="center" wrapText="1"/>
    </xf>
    <xf numFmtId="0" fontId="9" fillId="2" borderId="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8" fillId="0" borderId="2" xfId="0" applyFont="1" applyBorder="1" applyAlignment="1">
      <alignment horizontal="center" vertical="center" wrapText="1"/>
    </xf>
    <xf numFmtId="9" fontId="8"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left" wrapText="1"/>
    </xf>
    <xf numFmtId="0" fontId="9"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9" fontId="8" fillId="3" borderId="15" xfId="0" applyNumberFormat="1" applyFont="1" applyFill="1" applyBorder="1" applyAlignment="1">
      <alignment horizontal="center" vertical="center" wrapText="1"/>
    </xf>
    <xf numFmtId="9" fontId="8" fillId="3" borderId="20" xfId="0" applyNumberFormat="1" applyFont="1" applyFill="1" applyBorder="1" applyAlignment="1">
      <alignment horizontal="center" vertical="center" wrapText="1"/>
    </xf>
    <xf numFmtId="9" fontId="8" fillId="3" borderId="21" xfId="0" applyNumberFormat="1" applyFont="1" applyFill="1" applyBorder="1" applyAlignment="1">
      <alignment horizontal="center" vertical="center" wrapText="1"/>
    </xf>
    <xf numFmtId="0" fontId="8" fillId="3" borderId="1" xfId="0" applyFont="1" applyFill="1" applyBorder="1" applyAlignment="1">
      <alignment horizontal="left" wrapText="1"/>
    </xf>
    <xf numFmtId="0" fontId="10" fillId="2" borderId="7"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8" fillId="0" borderId="2" xfId="0" applyFont="1" applyBorder="1" applyAlignment="1">
      <alignment horizontal="left" wrapText="1"/>
    </xf>
    <xf numFmtId="4" fontId="8" fillId="0" borderId="2" xfId="0" applyNumberFormat="1" applyFont="1" applyBorder="1" applyAlignment="1">
      <alignment horizontal="center" wrapText="1"/>
    </xf>
    <xf numFmtId="4" fontId="8" fillId="0" borderId="2" xfId="0" applyNumberFormat="1" applyFont="1" applyBorder="1" applyAlignment="1">
      <alignment horizontal="center" vertical="center" wrapText="1"/>
    </xf>
    <xf numFmtId="0" fontId="8" fillId="0" borderId="2" xfId="0" applyFont="1" applyBorder="1" applyAlignment="1">
      <alignment horizontal="center" wrapText="1"/>
    </xf>
    <xf numFmtId="0" fontId="8" fillId="2" borderId="2" xfId="0" applyFont="1" applyFill="1" applyBorder="1" applyAlignment="1">
      <alignment horizontal="center" vertical="center" wrapText="1"/>
    </xf>
    <xf numFmtId="3" fontId="8" fillId="0" borderId="2" xfId="0" applyNumberFormat="1" applyFont="1" applyBorder="1" applyAlignment="1">
      <alignment horizontal="center" wrapText="1"/>
    </xf>
    <xf numFmtId="3" fontId="8" fillId="0" borderId="2" xfId="0" applyNumberFormat="1" applyFont="1" applyBorder="1" applyAlignment="1">
      <alignment horizontal="center" vertical="center" wrapText="1"/>
    </xf>
    <xf numFmtId="0" fontId="8" fillId="0" borderId="2" xfId="0" applyFont="1" applyBorder="1" applyAlignment="1">
      <alignment horizontal="left"/>
    </xf>
    <xf numFmtId="0" fontId="9" fillId="0" borderId="15" xfId="0" applyFont="1" applyBorder="1" applyAlignment="1">
      <alignment horizontal="left" wrapText="1"/>
    </xf>
    <xf numFmtId="0" fontId="9" fillId="0" borderId="20" xfId="0" applyFont="1" applyBorder="1" applyAlignment="1">
      <alignment horizontal="left" wrapText="1"/>
    </xf>
    <xf numFmtId="0" fontId="9" fillId="0" borderId="21" xfId="0" applyFont="1" applyBorder="1" applyAlignment="1">
      <alignment horizontal="left" wrapText="1"/>
    </xf>
    <xf numFmtId="0" fontId="8" fillId="0" borderId="15" xfId="0" applyFont="1" applyBorder="1" applyAlignment="1">
      <alignment horizontal="center" wrapText="1"/>
    </xf>
    <xf numFmtId="0" fontId="8" fillId="0" borderId="21" xfId="0" applyFont="1" applyBorder="1" applyAlignment="1">
      <alignment horizontal="center" wrapText="1"/>
    </xf>
    <xf numFmtId="167" fontId="8" fillId="0" borderId="2" xfId="0" applyNumberFormat="1" applyFont="1" applyBorder="1" applyAlignment="1">
      <alignment horizontal="center" wrapText="1"/>
    </xf>
    <xf numFmtId="0" fontId="8" fillId="2" borderId="2" xfId="0" applyFont="1" applyFill="1" applyBorder="1" applyAlignment="1">
      <alignment horizontal="left" vertical="center" wrapText="1"/>
    </xf>
    <xf numFmtId="4" fontId="8" fillId="2" borderId="2" xfId="0" applyNumberFormat="1" applyFont="1" applyFill="1" applyBorder="1" applyAlignment="1">
      <alignment horizontal="center" wrapText="1"/>
    </xf>
    <xf numFmtId="4" fontId="8" fillId="5" borderId="2" xfId="0" applyNumberFormat="1" applyFont="1" applyFill="1" applyBorder="1" applyAlignment="1">
      <alignment horizontal="center" wrapText="1"/>
    </xf>
    <xf numFmtId="0" fontId="7" fillId="3" borderId="2" xfId="0" applyFont="1" applyFill="1" applyBorder="1" applyAlignment="1">
      <alignment horizontal="justify" vertical="justify"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49585</xdr:colOff>
      <xdr:row>0</xdr:row>
      <xdr:rowOff>0</xdr:rowOff>
    </xdr:from>
    <xdr:to>
      <xdr:col>2</xdr:col>
      <xdr:colOff>77039</xdr:colOff>
      <xdr:row>4</xdr:row>
      <xdr:rowOff>168088</xdr:rowOff>
    </xdr:to>
    <xdr:pic>
      <xdr:nvPicPr>
        <xdr:cNvPr id="2" name="Picture 1" descr="Logo CONIAF">
          <a:extLst>
            <a:ext uri="{FF2B5EF4-FFF2-40B4-BE49-F238E27FC236}">
              <a16:creationId xmlns:a16="http://schemas.microsoft.com/office/drawing/2014/main" id="{C76EBDB9-10BF-4295-B88C-D3E1F0FF5DC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585" y="0"/>
          <a:ext cx="1360954" cy="787213"/>
        </a:xfrm>
        <a:prstGeom prst="rect">
          <a:avLst/>
        </a:prstGeom>
        <a:noFill/>
        <a:ln w="9525">
          <a:no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person displayName="Carlos Sanquintin" id="{C2B3295A-F388-48F7-975D-E9C5C410CE0B}" userId="S::carlossanquintin@coniaf.onmicrosoft.com::68a97489-eb27-4b56-90f9-d22c5b85cbf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8" dT="2022-12-27T13:28:24.76" personId="{C2B3295A-F388-48F7-975D-E9C5C410CE0B}" id="{FF48955C-2FDA-407C-AAD6-D31F40C324BA}">
    <text>Debes dar el detalle, si fue una visita de seguimiento y si el técnico le compaño, sus recomendaciones de seguimiento, de acuerdo a la justificación de la solicitud del viatico y pago a facilitador.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F5ADE-A334-4439-BAF9-09443754E46E}">
  <dimension ref="A1:T141"/>
  <sheetViews>
    <sheetView tabSelected="1" topLeftCell="A52" zoomScale="80" zoomScaleNormal="80" zoomScaleSheetLayoutView="90" workbookViewId="0">
      <selection activeCell="Q66" sqref="Q66"/>
    </sheetView>
  </sheetViews>
  <sheetFormatPr baseColWidth="10" defaultRowHeight="15" x14ac:dyDescent="0.25"/>
  <cols>
    <col min="1" max="1" width="4" customWidth="1"/>
    <col min="2" max="2" width="16" customWidth="1"/>
    <col min="3" max="3" width="24.28515625" customWidth="1"/>
    <col min="4" max="4" width="16.85546875" customWidth="1"/>
    <col min="5" max="5" width="15.140625" customWidth="1"/>
    <col min="6" max="6" width="19.42578125" customWidth="1"/>
    <col min="7" max="7" width="15" customWidth="1"/>
    <col min="8" max="8" width="14.140625" customWidth="1"/>
    <col min="9" max="9" width="13.28515625" customWidth="1"/>
    <col min="10" max="12" width="16.140625" customWidth="1"/>
    <col min="13" max="13" width="15" customWidth="1"/>
    <col min="14" max="14" width="16.140625" customWidth="1"/>
    <col min="15" max="15" width="16.42578125" customWidth="1"/>
    <col min="16" max="17" width="13.85546875" bestFit="1" customWidth="1"/>
  </cols>
  <sheetData>
    <row r="1" spans="1:15" ht="18" x14ac:dyDescent="0.25">
      <c r="A1" s="143" t="s">
        <v>0</v>
      </c>
      <c r="B1" s="143"/>
      <c r="C1" s="143"/>
      <c r="D1" s="143"/>
      <c r="E1" s="143"/>
      <c r="F1" s="143"/>
      <c r="G1" s="143"/>
      <c r="H1" s="143"/>
      <c r="I1" s="143"/>
      <c r="J1" s="143"/>
      <c r="K1" s="143"/>
      <c r="L1" s="143"/>
      <c r="M1" s="143"/>
      <c r="N1" s="143"/>
      <c r="O1" s="143"/>
    </row>
    <row r="2" spans="1:15" ht="6.75" customHeight="1" x14ac:dyDescent="0.25">
      <c r="A2" s="1"/>
      <c r="B2" s="1"/>
      <c r="C2" s="1"/>
      <c r="D2" s="1"/>
      <c r="E2" s="1"/>
      <c r="F2" s="1"/>
      <c r="G2" s="1"/>
      <c r="H2" s="1"/>
      <c r="I2" s="1"/>
      <c r="J2" s="1"/>
      <c r="K2" s="1"/>
      <c r="L2" s="1"/>
      <c r="M2" s="1"/>
      <c r="N2" s="1"/>
      <c r="O2" s="1"/>
    </row>
    <row r="3" spans="1:15" ht="15.75" x14ac:dyDescent="0.25">
      <c r="A3" s="144" t="s">
        <v>1</v>
      </c>
      <c r="B3" s="144"/>
      <c r="C3" s="144"/>
      <c r="D3" s="144"/>
      <c r="E3" s="144"/>
      <c r="F3" s="144"/>
      <c r="G3" s="144"/>
      <c r="H3" s="144"/>
      <c r="I3" s="144"/>
      <c r="J3" s="144"/>
      <c r="K3" s="144"/>
      <c r="L3" s="144"/>
      <c r="M3" s="144"/>
      <c r="N3" s="144"/>
      <c r="O3" s="144"/>
    </row>
    <row r="4" spans="1:15" ht="15.75" x14ac:dyDescent="0.25">
      <c r="A4" s="144" t="s">
        <v>2</v>
      </c>
      <c r="B4" s="144"/>
      <c r="C4" s="144"/>
      <c r="D4" s="144"/>
      <c r="E4" s="144"/>
      <c r="F4" s="144"/>
      <c r="G4" s="144"/>
      <c r="H4" s="144"/>
      <c r="I4" s="144"/>
      <c r="J4" s="144"/>
      <c r="K4" s="144"/>
      <c r="L4" s="144"/>
      <c r="M4" s="144"/>
      <c r="N4" s="144"/>
      <c r="O4" s="144"/>
    </row>
    <row r="5" spans="1:15" ht="6" customHeight="1" x14ac:dyDescent="0.25">
      <c r="A5" s="2"/>
      <c r="B5" s="2"/>
      <c r="C5" s="2"/>
      <c r="D5" s="2"/>
      <c r="E5" s="2"/>
      <c r="F5" s="2"/>
      <c r="G5" s="2"/>
      <c r="H5" s="2"/>
      <c r="I5" s="2"/>
      <c r="J5" s="2"/>
      <c r="K5" s="2"/>
      <c r="L5" s="2"/>
      <c r="M5" s="2"/>
      <c r="N5" s="2"/>
      <c r="O5" s="2"/>
    </row>
    <row r="6" spans="1:15" ht="18" x14ac:dyDescent="0.25">
      <c r="A6" s="145" t="s">
        <v>3</v>
      </c>
      <c r="B6" s="145"/>
      <c r="C6" s="145"/>
      <c r="D6" s="145"/>
      <c r="E6" s="145"/>
      <c r="F6" s="145"/>
      <c r="G6" s="145"/>
      <c r="H6" s="145"/>
      <c r="I6" s="145"/>
      <c r="J6" s="145"/>
      <c r="K6" s="145"/>
      <c r="L6" s="145"/>
      <c r="M6" s="145"/>
      <c r="N6" s="145"/>
      <c r="O6" s="145"/>
    </row>
    <row r="7" spans="1:15" ht="8.25" customHeight="1" x14ac:dyDescent="0.25">
      <c r="A7" s="3"/>
      <c r="B7" s="3"/>
      <c r="C7" s="3"/>
      <c r="D7" s="3"/>
      <c r="E7" s="3"/>
      <c r="F7" s="3"/>
      <c r="G7" s="3"/>
      <c r="H7" s="3"/>
      <c r="I7" s="3"/>
      <c r="J7" s="3"/>
      <c r="K7" s="3"/>
      <c r="L7" s="3"/>
      <c r="M7" s="3"/>
      <c r="N7" s="3"/>
      <c r="O7" s="3"/>
    </row>
    <row r="8" spans="1:15" ht="18" customHeight="1" x14ac:dyDescent="0.25">
      <c r="A8" s="146" t="s">
        <v>4</v>
      </c>
      <c r="B8" s="146"/>
      <c r="C8" s="146"/>
      <c r="D8" s="146"/>
      <c r="E8" s="146"/>
      <c r="F8" s="146"/>
      <c r="G8" s="146"/>
      <c r="H8" s="146"/>
      <c r="I8" s="146"/>
      <c r="J8" s="146"/>
      <c r="K8" s="146"/>
      <c r="L8" s="146"/>
      <c r="M8" s="146"/>
      <c r="N8" s="146"/>
      <c r="O8" s="4"/>
    </row>
    <row r="9" spans="1:15" ht="18" customHeight="1" x14ac:dyDescent="0.25">
      <c r="A9" s="146"/>
      <c r="B9" s="146"/>
      <c r="C9" s="146"/>
      <c r="D9" s="146"/>
      <c r="E9" s="146"/>
      <c r="F9" s="146"/>
      <c r="G9" s="146"/>
      <c r="H9" s="146"/>
      <c r="I9" s="146"/>
      <c r="J9" s="146"/>
      <c r="K9" s="146"/>
      <c r="L9" s="146"/>
      <c r="M9" s="146"/>
      <c r="N9" s="146"/>
      <c r="O9" s="4"/>
    </row>
    <row r="10" spans="1:15" ht="18" customHeight="1" x14ac:dyDescent="0.25">
      <c r="A10" s="4"/>
      <c r="B10" s="4"/>
      <c r="C10" s="4"/>
      <c r="D10" s="4"/>
      <c r="E10" s="4"/>
      <c r="F10" s="4"/>
      <c r="G10" s="4"/>
      <c r="H10" s="4"/>
      <c r="I10" s="4"/>
      <c r="J10" s="4"/>
      <c r="K10" s="4"/>
      <c r="L10" s="4"/>
      <c r="M10" s="4"/>
      <c r="N10" s="4"/>
      <c r="O10" s="4"/>
    </row>
    <row r="11" spans="1:15" ht="18" customHeight="1" x14ac:dyDescent="0.25">
      <c r="A11" s="147" t="s">
        <v>5</v>
      </c>
      <c r="B11" s="147"/>
      <c r="C11" s="147"/>
      <c r="D11" s="147"/>
      <c r="E11" s="147"/>
      <c r="F11" s="147"/>
      <c r="G11" s="147"/>
      <c r="H11" s="147"/>
      <c r="I11" s="147"/>
      <c r="J11" s="147"/>
      <c r="K11" s="147"/>
      <c r="L11" s="147"/>
      <c r="M11" s="147"/>
      <c r="N11" s="147"/>
      <c r="O11" s="5"/>
    </row>
    <row r="12" spans="1:15" x14ac:dyDescent="0.25">
      <c r="A12" s="6"/>
      <c r="B12" s="6"/>
      <c r="C12" s="6"/>
      <c r="D12" s="6"/>
      <c r="E12" s="6"/>
      <c r="F12" s="6"/>
      <c r="G12" s="6"/>
      <c r="H12" s="6"/>
      <c r="I12" s="6"/>
      <c r="J12" s="6"/>
      <c r="K12" s="6"/>
      <c r="L12" s="6"/>
      <c r="M12" s="6"/>
      <c r="N12" s="6"/>
      <c r="O12" s="6"/>
    </row>
    <row r="13" spans="1:15" x14ac:dyDescent="0.25">
      <c r="A13" s="7"/>
      <c r="B13" s="7"/>
      <c r="C13" s="7"/>
      <c r="D13" s="7"/>
      <c r="E13" s="7"/>
      <c r="F13" s="7"/>
      <c r="G13" s="7"/>
      <c r="H13" s="7"/>
      <c r="I13" s="7"/>
      <c r="J13" s="7"/>
      <c r="K13" s="7"/>
      <c r="L13" s="7"/>
      <c r="M13" s="7"/>
      <c r="N13" s="7"/>
      <c r="O13" s="6"/>
    </row>
    <row r="14" spans="1:15" ht="15.75" customHeight="1" thickBot="1" x14ac:dyDescent="0.3">
      <c r="A14" s="156" t="s">
        <v>6</v>
      </c>
      <c r="B14" s="156"/>
      <c r="C14" s="156"/>
      <c r="D14" s="156"/>
      <c r="E14" s="156"/>
      <c r="F14" s="156"/>
      <c r="G14" s="156"/>
      <c r="H14" s="156"/>
      <c r="I14" s="156"/>
      <c r="J14" s="156"/>
      <c r="K14" s="156"/>
      <c r="L14" s="156"/>
      <c r="M14" s="156"/>
      <c r="N14" s="156"/>
      <c r="O14" s="156"/>
    </row>
    <row r="15" spans="1:15" ht="27" customHeight="1" thickBot="1" x14ac:dyDescent="0.3">
      <c r="A15" s="157" t="s">
        <v>7</v>
      </c>
      <c r="B15" s="159" t="s">
        <v>8</v>
      </c>
      <c r="C15" s="160"/>
      <c r="D15" s="148" t="s">
        <v>9</v>
      </c>
      <c r="E15" s="148" t="s">
        <v>10</v>
      </c>
      <c r="F15" s="148" t="s">
        <v>11</v>
      </c>
      <c r="G15" s="148" t="s">
        <v>12</v>
      </c>
      <c r="H15" s="159" t="s">
        <v>13</v>
      </c>
      <c r="I15" s="160"/>
      <c r="J15" s="148" t="s">
        <v>14</v>
      </c>
      <c r="K15" s="8"/>
      <c r="L15" s="8"/>
      <c r="M15" s="148" t="s">
        <v>15</v>
      </c>
      <c r="N15" s="148" t="s">
        <v>16</v>
      </c>
      <c r="O15" s="150" t="s">
        <v>17</v>
      </c>
    </row>
    <row r="16" spans="1:15" ht="2.25" customHeight="1" thickBot="1" x14ac:dyDescent="0.3">
      <c r="A16" s="158"/>
      <c r="B16" s="161"/>
      <c r="C16" s="162"/>
      <c r="D16" s="149"/>
      <c r="E16" s="149"/>
      <c r="F16" s="149"/>
      <c r="G16" s="164"/>
      <c r="H16" s="9" t="s">
        <v>18</v>
      </c>
      <c r="I16" s="148" t="s">
        <v>19</v>
      </c>
      <c r="J16" s="165"/>
      <c r="K16" s="10"/>
      <c r="L16" s="10"/>
      <c r="M16" s="165"/>
      <c r="N16" s="149"/>
      <c r="O16" s="151"/>
    </row>
    <row r="17" spans="1:20" ht="26.25" customHeight="1" thickBot="1" x14ac:dyDescent="0.3">
      <c r="A17" s="158"/>
      <c r="B17" s="8" t="s">
        <v>20</v>
      </c>
      <c r="C17" s="11" t="s">
        <v>21</v>
      </c>
      <c r="D17" s="149"/>
      <c r="E17" s="163"/>
      <c r="F17" s="149"/>
      <c r="G17" s="164"/>
      <c r="H17" s="12" t="s">
        <v>22</v>
      </c>
      <c r="I17" s="149"/>
      <c r="J17" s="165"/>
      <c r="K17" s="13" t="s">
        <v>23</v>
      </c>
      <c r="L17" s="13" t="s">
        <v>24</v>
      </c>
      <c r="M17" s="165"/>
      <c r="N17" s="149"/>
      <c r="O17" s="152"/>
    </row>
    <row r="18" spans="1:20" ht="86.25" thickBot="1" x14ac:dyDescent="0.3">
      <c r="A18" s="14">
        <v>1</v>
      </c>
      <c r="B18" s="15" t="s">
        <v>25</v>
      </c>
      <c r="C18" s="16" t="s">
        <v>26</v>
      </c>
      <c r="D18" s="15" t="s">
        <v>27</v>
      </c>
      <c r="E18" s="17" t="s">
        <v>28</v>
      </c>
      <c r="F18" s="18" t="s">
        <v>29</v>
      </c>
      <c r="G18" s="19">
        <v>8</v>
      </c>
      <c r="H18" s="19"/>
      <c r="I18" s="19"/>
      <c r="J18" s="20"/>
      <c r="K18" s="21">
        <v>2750</v>
      </c>
      <c r="L18" s="21">
        <v>4250</v>
      </c>
      <c r="M18" s="21"/>
      <c r="N18" s="20">
        <v>10400</v>
      </c>
      <c r="O18" s="20">
        <f>SUM(M18:N18)</f>
        <v>10400</v>
      </c>
    </row>
    <row r="19" spans="1:20" ht="43.5" thickBot="1" x14ac:dyDescent="0.3">
      <c r="A19" s="14">
        <v>1</v>
      </c>
      <c r="B19" s="15" t="s">
        <v>30</v>
      </c>
      <c r="C19" s="16" t="s">
        <v>31</v>
      </c>
      <c r="D19" s="22" t="s">
        <v>27</v>
      </c>
      <c r="E19" s="23" t="s">
        <v>28</v>
      </c>
      <c r="F19" s="22" t="s">
        <v>32</v>
      </c>
      <c r="G19" s="24">
        <v>8</v>
      </c>
      <c r="H19" s="24"/>
      <c r="I19" s="24"/>
      <c r="J19" s="25"/>
      <c r="K19" s="21">
        <v>2750</v>
      </c>
      <c r="L19" s="26">
        <v>4250</v>
      </c>
      <c r="M19" s="21"/>
      <c r="N19" s="20"/>
      <c r="O19" s="20">
        <f t="shared" ref="O19:O23" si="0">SUM(M19:N19)</f>
        <v>0</v>
      </c>
      <c r="Q19" s="27">
        <f>K18+K19+L18+L19+N18</f>
        <v>24400</v>
      </c>
    </row>
    <row r="20" spans="1:20" ht="129" thickBot="1" x14ac:dyDescent="0.3">
      <c r="A20" s="14">
        <v>1</v>
      </c>
      <c r="B20" s="15" t="s">
        <v>33</v>
      </c>
      <c r="C20" s="16" t="s">
        <v>34</v>
      </c>
      <c r="D20" s="22" t="s">
        <v>27</v>
      </c>
      <c r="E20" s="23" t="s">
        <v>35</v>
      </c>
      <c r="F20" s="22" t="s">
        <v>36</v>
      </c>
      <c r="G20" s="24">
        <v>8</v>
      </c>
      <c r="H20" s="24">
        <v>7</v>
      </c>
      <c r="I20" s="24">
        <v>2</v>
      </c>
      <c r="J20" s="25"/>
      <c r="K20" s="26">
        <v>3800</v>
      </c>
      <c r="L20" s="26">
        <v>7087.5</v>
      </c>
      <c r="M20" s="21"/>
      <c r="N20" s="20">
        <v>17200</v>
      </c>
      <c r="O20" s="20">
        <f t="shared" si="0"/>
        <v>17200</v>
      </c>
      <c r="S20" s="27">
        <f>K20+L20+N20</f>
        <v>28087.5</v>
      </c>
    </row>
    <row r="21" spans="1:20" ht="44.25" customHeight="1" thickBot="1" x14ac:dyDescent="0.3">
      <c r="A21" s="14">
        <v>1</v>
      </c>
      <c r="B21" s="15" t="s">
        <v>37</v>
      </c>
      <c r="C21" s="28" t="s">
        <v>38</v>
      </c>
      <c r="D21" s="22" t="s">
        <v>27</v>
      </c>
      <c r="E21" s="23" t="s">
        <v>39</v>
      </c>
      <c r="F21" s="22" t="s">
        <v>40</v>
      </c>
      <c r="G21" s="24">
        <v>8</v>
      </c>
      <c r="H21" s="24"/>
      <c r="I21" s="24"/>
      <c r="J21" s="25"/>
      <c r="K21" s="26">
        <v>1734</v>
      </c>
      <c r="L21" s="26">
        <v>4750</v>
      </c>
      <c r="M21" s="21"/>
      <c r="N21" s="20">
        <v>10400</v>
      </c>
      <c r="O21" s="20">
        <f t="shared" si="0"/>
        <v>10400</v>
      </c>
      <c r="Q21" s="27">
        <f>N21+N22+N23</f>
        <v>32000</v>
      </c>
      <c r="R21" s="27">
        <f>K21+K22+K23</f>
        <v>5200</v>
      </c>
      <c r="S21" s="27">
        <f>L21+L22+L23</f>
        <v>14250</v>
      </c>
      <c r="T21" s="27">
        <f>SUM(Q21:S21)</f>
        <v>51450</v>
      </c>
    </row>
    <row r="22" spans="1:20" ht="43.5" thickBot="1" x14ac:dyDescent="0.3">
      <c r="A22" s="14">
        <v>1</v>
      </c>
      <c r="B22" s="15" t="s">
        <v>25</v>
      </c>
      <c r="C22" s="28" t="s">
        <v>41</v>
      </c>
      <c r="D22" s="22" t="s">
        <v>27</v>
      </c>
      <c r="E22" s="23" t="s">
        <v>39</v>
      </c>
      <c r="F22" s="22" t="s">
        <v>42</v>
      </c>
      <c r="G22" s="24">
        <v>8</v>
      </c>
      <c r="H22" s="24"/>
      <c r="I22" s="24"/>
      <c r="J22" s="25"/>
      <c r="K22" s="26">
        <v>1733</v>
      </c>
      <c r="L22" s="26">
        <v>4750</v>
      </c>
      <c r="M22" s="21"/>
      <c r="N22" s="21">
        <v>10400</v>
      </c>
      <c r="O22" s="20">
        <f t="shared" si="0"/>
        <v>10400</v>
      </c>
    </row>
    <row r="23" spans="1:20" ht="43.5" thickBot="1" x14ac:dyDescent="0.3">
      <c r="A23" s="14">
        <v>1</v>
      </c>
      <c r="B23" s="15" t="s">
        <v>43</v>
      </c>
      <c r="C23" s="28" t="s">
        <v>44</v>
      </c>
      <c r="D23" s="22" t="s">
        <v>27</v>
      </c>
      <c r="E23" s="23" t="s">
        <v>39</v>
      </c>
      <c r="F23" s="22" t="s">
        <v>45</v>
      </c>
      <c r="G23" s="24">
        <v>8</v>
      </c>
      <c r="H23" s="29"/>
      <c r="I23" s="29"/>
      <c r="J23" s="30"/>
      <c r="K23" s="26">
        <v>1733</v>
      </c>
      <c r="L23" s="26">
        <v>4750</v>
      </c>
      <c r="M23" s="31">
        <v>65100</v>
      </c>
      <c r="N23" s="21">
        <v>11200</v>
      </c>
      <c r="O23" s="20">
        <f t="shared" si="0"/>
        <v>76300</v>
      </c>
      <c r="Q23" s="27">
        <f>O23+O22+O21</f>
        <v>97100</v>
      </c>
    </row>
    <row r="24" spans="1:20" ht="15.75" customHeight="1" thickBot="1" x14ac:dyDescent="0.3">
      <c r="A24" s="32">
        <f>SUM(A18:A23)</f>
        <v>6</v>
      </c>
      <c r="B24" s="153" t="s">
        <v>46</v>
      </c>
      <c r="C24" s="153"/>
      <c r="D24" s="153"/>
      <c r="E24" s="153"/>
      <c r="F24" s="153"/>
      <c r="G24" s="33">
        <f>SUM(G18:G23)</f>
        <v>48</v>
      </c>
      <c r="H24" s="34">
        <f t="shared" ref="H24:O24" si="1">SUM(H18:H23)</f>
        <v>7</v>
      </c>
      <c r="I24" s="34">
        <f t="shared" si="1"/>
        <v>2</v>
      </c>
      <c r="J24" s="33">
        <f t="shared" si="1"/>
        <v>0</v>
      </c>
      <c r="K24" s="33">
        <f t="shared" si="1"/>
        <v>14500</v>
      </c>
      <c r="L24" s="33">
        <f t="shared" si="1"/>
        <v>29837.5</v>
      </c>
      <c r="M24" s="33">
        <f t="shared" si="1"/>
        <v>65100</v>
      </c>
      <c r="N24" s="33">
        <f t="shared" si="1"/>
        <v>59600</v>
      </c>
      <c r="O24" s="33">
        <f t="shared" si="1"/>
        <v>124700</v>
      </c>
    </row>
    <row r="25" spans="1:20" ht="15.75" thickBot="1" x14ac:dyDescent="0.3">
      <c r="A25" s="154" t="s">
        <v>47</v>
      </c>
      <c r="B25" s="155"/>
      <c r="C25" s="155"/>
      <c r="D25" s="155"/>
      <c r="E25" s="155"/>
      <c r="F25" s="155"/>
      <c r="G25" s="155"/>
      <c r="H25" s="35"/>
      <c r="I25" s="35"/>
      <c r="J25" s="36"/>
      <c r="K25" s="36"/>
      <c r="L25" s="36"/>
      <c r="M25" s="37">
        <v>0</v>
      </c>
      <c r="N25" s="37">
        <f>N24*-0.1</f>
        <v>-5960</v>
      </c>
      <c r="O25" s="38">
        <f>N25</f>
        <v>-5960</v>
      </c>
    </row>
    <row r="26" spans="1:20" ht="16.5" customHeight="1" thickBot="1" x14ac:dyDescent="0.3">
      <c r="A26" s="153" t="s">
        <v>48</v>
      </c>
      <c r="B26" s="153"/>
      <c r="C26" s="153"/>
      <c r="D26" s="153"/>
      <c r="E26" s="153"/>
      <c r="F26" s="153"/>
      <c r="G26" s="153"/>
      <c r="H26" s="39"/>
      <c r="I26" s="39"/>
      <c r="J26" s="40"/>
      <c r="K26" s="40"/>
      <c r="L26" s="40"/>
      <c r="M26" s="37">
        <f>+M24+M25</f>
        <v>65100</v>
      </c>
      <c r="N26" s="37">
        <f>+N24+N25</f>
        <v>53640</v>
      </c>
      <c r="O26" s="38">
        <f>+O24+O25</f>
        <v>118740</v>
      </c>
    </row>
    <row r="27" spans="1:20" ht="16.5" customHeight="1" x14ac:dyDescent="0.25">
      <c r="A27" s="41"/>
      <c r="B27" s="41"/>
      <c r="C27" s="41"/>
      <c r="D27" s="41"/>
      <c r="E27" s="41"/>
      <c r="F27" s="41"/>
      <c r="G27" s="41"/>
      <c r="H27" s="42"/>
      <c r="I27" s="42"/>
      <c r="J27" s="43"/>
      <c r="K27" s="43"/>
      <c r="L27" s="43"/>
      <c r="M27" s="44"/>
      <c r="N27" s="44"/>
      <c r="O27" s="45"/>
    </row>
    <row r="28" spans="1:20" ht="16.5" customHeight="1" thickBot="1" x14ac:dyDescent="0.3">
      <c r="A28" s="173" t="s">
        <v>49</v>
      </c>
      <c r="B28" s="173"/>
      <c r="C28" s="173"/>
      <c r="D28" s="173"/>
      <c r="E28" s="173"/>
      <c r="F28" s="173"/>
      <c r="G28" s="173"/>
      <c r="H28" s="173"/>
      <c r="I28" s="173"/>
      <c r="J28" s="173"/>
      <c r="K28" s="173"/>
      <c r="L28" s="173"/>
      <c r="M28" s="173"/>
      <c r="N28" s="44"/>
      <c r="O28" s="45"/>
    </row>
    <row r="29" spans="1:20" ht="23.25" customHeight="1" thickBot="1" x14ac:dyDescent="0.3">
      <c r="A29" s="157" t="s">
        <v>7</v>
      </c>
      <c r="B29" s="159" t="s">
        <v>8</v>
      </c>
      <c r="C29" s="160"/>
      <c r="D29" s="148" t="s">
        <v>9</v>
      </c>
      <c r="E29" s="148" t="s">
        <v>10</v>
      </c>
      <c r="F29" s="148" t="s">
        <v>11</v>
      </c>
      <c r="G29" s="148" t="s">
        <v>50</v>
      </c>
      <c r="H29" s="159" t="s">
        <v>13</v>
      </c>
      <c r="I29" s="160"/>
      <c r="J29" s="148" t="s">
        <v>14</v>
      </c>
      <c r="K29" s="8"/>
      <c r="L29" s="8"/>
      <c r="M29" s="148" t="s">
        <v>15</v>
      </c>
      <c r="N29" s="148" t="s">
        <v>16</v>
      </c>
      <c r="O29" s="150" t="s">
        <v>17</v>
      </c>
    </row>
    <row r="30" spans="1:20" ht="0.75" customHeight="1" thickBot="1" x14ac:dyDescent="0.3">
      <c r="A30" s="158"/>
      <c r="B30" s="161"/>
      <c r="C30" s="162"/>
      <c r="D30" s="149"/>
      <c r="E30" s="149"/>
      <c r="F30" s="149"/>
      <c r="G30" s="164"/>
      <c r="H30" s="148" t="s">
        <v>22</v>
      </c>
      <c r="I30" s="148" t="s">
        <v>19</v>
      </c>
      <c r="J30" s="165"/>
      <c r="K30" s="10"/>
      <c r="L30" s="10"/>
      <c r="M30" s="165"/>
      <c r="N30" s="149"/>
      <c r="O30" s="151"/>
    </row>
    <row r="31" spans="1:20" ht="28.5" customHeight="1" thickBot="1" x14ac:dyDescent="0.3">
      <c r="A31" s="158"/>
      <c r="B31" s="46" t="s">
        <v>20</v>
      </c>
      <c r="C31" s="47" t="s">
        <v>21</v>
      </c>
      <c r="D31" s="163"/>
      <c r="E31" s="163"/>
      <c r="F31" s="163"/>
      <c r="G31" s="174"/>
      <c r="H31" s="163"/>
      <c r="I31" s="163"/>
      <c r="J31" s="175"/>
      <c r="K31" s="48" t="s">
        <v>23</v>
      </c>
      <c r="L31" s="48" t="s">
        <v>24</v>
      </c>
      <c r="M31" s="175"/>
      <c r="N31" s="163"/>
      <c r="O31" s="166"/>
      <c r="R31" t="s">
        <v>51</v>
      </c>
    </row>
    <row r="32" spans="1:20" ht="33.75" customHeight="1" thickBot="1" x14ac:dyDescent="0.3">
      <c r="A32" s="49">
        <v>0</v>
      </c>
      <c r="B32" s="50" t="s">
        <v>52</v>
      </c>
      <c r="C32" s="51" t="s">
        <v>53</v>
      </c>
      <c r="D32" s="52" t="s">
        <v>54</v>
      </c>
      <c r="E32" s="53" t="s">
        <v>55</v>
      </c>
      <c r="F32" s="52" t="s">
        <v>56</v>
      </c>
      <c r="G32" s="54"/>
      <c r="H32" s="55"/>
      <c r="I32" s="55"/>
      <c r="J32" s="56"/>
      <c r="K32" s="57"/>
      <c r="L32" s="57"/>
      <c r="M32" s="57">
        <v>4316.47</v>
      </c>
      <c r="N32" s="56"/>
      <c r="O32" s="58">
        <f>M32+N32</f>
        <v>4316.47</v>
      </c>
      <c r="P32" s="59"/>
      <c r="R32">
        <v>3983.18</v>
      </c>
    </row>
    <row r="33" spans="1:20" ht="186" thickBot="1" x14ac:dyDescent="0.3">
      <c r="A33" s="60">
        <v>0</v>
      </c>
      <c r="B33" s="61" t="s">
        <v>57</v>
      </c>
      <c r="C33" s="193" t="s">
        <v>123</v>
      </c>
      <c r="D33" s="61" t="s">
        <v>54</v>
      </c>
      <c r="E33" s="63" t="s">
        <v>122</v>
      </c>
      <c r="F33" s="61" t="s">
        <v>58</v>
      </c>
      <c r="G33" s="64">
        <v>8</v>
      </c>
      <c r="H33" s="19"/>
      <c r="I33" s="19"/>
      <c r="J33" s="65"/>
      <c r="K33" s="31">
        <v>6400</v>
      </c>
      <c r="L33" s="31">
        <v>12500</v>
      </c>
      <c r="M33" s="31"/>
      <c r="N33" s="65"/>
      <c r="O33" s="66">
        <f t="shared" ref="O33:O36" si="2">M33+N33</f>
        <v>0</v>
      </c>
    </row>
    <row r="34" spans="1:20" ht="45" customHeight="1" thickBot="1" x14ac:dyDescent="0.3">
      <c r="A34" s="60">
        <v>0</v>
      </c>
      <c r="B34" s="61" t="s">
        <v>59</v>
      </c>
      <c r="C34" s="62" t="s">
        <v>60</v>
      </c>
      <c r="D34" s="61" t="s">
        <v>54</v>
      </c>
      <c r="E34" s="61"/>
      <c r="F34" s="61" t="s">
        <v>61</v>
      </c>
      <c r="G34" s="64"/>
      <c r="H34" s="19"/>
      <c r="I34" s="19"/>
      <c r="J34" s="65"/>
      <c r="K34" s="31"/>
      <c r="L34" s="31"/>
      <c r="M34" s="31">
        <v>15000</v>
      </c>
      <c r="N34" s="65"/>
      <c r="O34" s="66">
        <f t="shared" si="2"/>
        <v>15000</v>
      </c>
    </row>
    <row r="35" spans="1:20" ht="45.75" thickBot="1" x14ac:dyDescent="0.3">
      <c r="A35" s="60">
        <v>0</v>
      </c>
      <c r="B35" s="61" t="s">
        <v>62</v>
      </c>
      <c r="C35" s="62" t="s">
        <v>63</v>
      </c>
      <c r="D35" s="61" t="s">
        <v>54</v>
      </c>
      <c r="E35" s="63"/>
      <c r="F35" s="61" t="s">
        <v>64</v>
      </c>
      <c r="G35" s="64"/>
      <c r="H35" s="19"/>
      <c r="I35" s="19"/>
      <c r="J35" s="65"/>
      <c r="K35" s="31"/>
      <c r="L35" s="31"/>
      <c r="M35" s="31"/>
      <c r="N35" s="65"/>
      <c r="O35" s="66">
        <f t="shared" si="2"/>
        <v>0</v>
      </c>
    </row>
    <row r="36" spans="1:20" ht="26.25" thickBot="1" x14ac:dyDescent="0.3">
      <c r="A36" s="60">
        <v>0</v>
      </c>
      <c r="B36" s="61"/>
      <c r="C36" s="62"/>
      <c r="D36" s="61" t="s">
        <v>54</v>
      </c>
      <c r="E36" s="61"/>
      <c r="F36" s="61"/>
      <c r="G36" s="29"/>
      <c r="H36" s="29"/>
      <c r="I36" s="29"/>
      <c r="J36" s="65"/>
      <c r="K36" s="31"/>
      <c r="L36" s="31"/>
      <c r="M36" s="31"/>
      <c r="N36" s="65"/>
      <c r="O36" s="66">
        <f t="shared" si="2"/>
        <v>0</v>
      </c>
    </row>
    <row r="37" spans="1:20" ht="15.75" thickBot="1" x14ac:dyDescent="0.3">
      <c r="A37" s="60">
        <f>SUM(A32:A36)</f>
        <v>0</v>
      </c>
      <c r="B37" s="167" t="s">
        <v>46</v>
      </c>
      <c r="C37" s="168"/>
      <c r="D37" s="168"/>
      <c r="E37" s="168"/>
      <c r="F37" s="169"/>
      <c r="G37" s="67">
        <f t="shared" ref="G37:O37" si="3">SUM(G32:G36)</f>
        <v>8</v>
      </c>
      <c r="H37" s="67">
        <f t="shared" si="3"/>
        <v>0</v>
      </c>
      <c r="I37" s="67">
        <f t="shared" si="3"/>
        <v>0</v>
      </c>
      <c r="J37" s="68">
        <f t="shared" si="3"/>
        <v>0</v>
      </c>
      <c r="K37" s="68">
        <f t="shared" si="3"/>
        <v>6400</v>
      </c>
      <c r="L37" s="68">
        <f t="shared" si="3"/>
        <v>12500</v>
      </c>
      <c r="M37" s="68">
        <f t="shared" si="3"/>
        <v>19316.47</v>
      </c>
      <c r="N37" s="68">
        <f t="shared" si="3"/>
        <v>0</v>
      </c>
      <c r="O37" s="68">
        <f t="shared" si="3"/>
        <v>19316.47</v>
      </c>
    </row>
    <row r="38" spans="1:20" ht="15.75" thickBot="1" x14ac:dyDescent="0.3">
      <c r="A38" s="170" t="s">
        <v>47</v>
      </c>
      <c r="B38" s="171"/>
      <c r="C38" s="171"/>
      <c r="D38" s="171"/>
      <c r="E38" s="171"/>
      <c r="F38" s="171"/>
      <c r="G38" s="172"/>
      <c r="H38" s="69"/>
      <c r="I38" s="69"/>
      <c r="J38" s="70"/>
      <c r="K38" s="71"/>
      <c r="L38" s="71"/>
      <c r="M38" s="71">
        <v>0</v>
      </c>
      <c r="N38" s="71">
        <f>0.1*-N37</f>
        <v>0</v>
      </c>
      <c r="O38" s="72">
        <f>N38</f>
        <v>0</v>
      </c>
    </row>
    <row r="39" spans="1:20" ht="15.75" thickBot="1" x14ac:dyDescent="0.3">
      <c r="A39" s="167" t="s">
        <v>65</v>
      </c>
      <c r="B39" s="168"/>
      <c r="C39" s="168"/>
      <c r="D39" s="168"/>
      <c r="E39" s="168"/>
      <c r="F39" s="168"/>
      <c r="G39" s="169"/>
      <c r="H39" s="73"/>
      <c r="I39" s="73"/>
      <c r="J39" s="70"/>
      <c r="K39" s="71"/>
      <c r="L39" s="71"/>
      <c r="M39" s="71">
        <f>SUM(M37:M38)</f>
        <v>19316.47</v>
      </c>
      <c r="N39" s="37">
        <f>+N37+N38</f>
        <v>0</v>
      </c>
      <c r="O39" s="37">
        <f>+O37+O38</f>
        <v>19316.47</v>
      </c>
      <c r="Q39" s="74"/>
    </row>
    <row r="40" spans="1:20" x14ac:dyDescent="0.25">
      <c r="A40" s="75"/>
      <c r="B40" s="75"/>
      <c r="C40" s="75"/>
      <c r="D40" s="75"/>
      <c r="E40" s="75"/>
      <c r="F40" s="75"/>
      <c r="G40" s="75"/>
      <c r="H40" s="76"/>
      <c r="I40" s="76"/>
      <c r="J40" s="77"/>
      <c r="K40" s="77"/>
      <c r="L40" s="77"/>
      <c r="M40" s="77"/>
      <c r="N40" s="77"/>
      <c r="O40" s="78"/>
    </row>
    <row r="41" spans="1:20" ht="15.75" customHeight="1" thickBot="1" x14ac:dyDescent="0.3">
      <c r="A41" s="173" t="s">
        <v>66</v>
      </c>
      <c r="B41" s="173"/>
      <c r="C41" s="173"/>
      <c r="D41" s="173"/>
      <c r="E41" s="173"/>
      <c r="F41" s="173"/>
      <c r="G41" s="173"/>
      <c r="H41" s="173"/>
      <c r="I41" s="173"/>
      <c r="J41" s="173"/>
      <c r="K41" s="173"/>
      <c r="L41" s="173"/>
      <c r="M41" s="173"/>
      <c r="N41" s="79"/>
      <c r="O41" s="79"/>
    </row>
    <row r="42" spans="1:20" ht="23.25" customHeight="1" thickBot="1" x14ac:dyDescent="0.3">
      <c r="A42" s="157" t="s">
        <v>7</v>
      </c>
      <c r="B42" s="159" t="s">
        <v>8</v>
      </c>
      <c r="C42" s="160"/>
      <c r="D42" s="148" t="s">
        <v>9</v>
      </c>
      <c r="E42" s="148" t="s">
        <v>10</v>
      </c>
      <c r="F42" s="148" t="s">
        <v>11</v>
      </c>
      <c r="G42" s="148" t="s">
        <v>50</v>
      </c>
      <c r="H42" s="159" t="s">
        <v>13</v>
      </c>
      <c r="I42" s="160"/>
      <c r="J42" s="148" t="s">
        <v>14</v>
      </c>
      <c r="K42" s="8"/>
      <c r="L42" s="8"/>
      <c r="M42" s="148" t="s">
        <v>15</v>
      </c>
      <c r="N42" s="148" t="s">
        <v>16</v>
      </c>
      <c r="O42" s="150" t="s">
        <v>17</v>
      </c>
    </row>
    <row r="43" spans="1:20" ht="2.25" customHeight="1" thickBot="1" x14ac:dyDescent="0.3">
      <c r="A43" s="158"/>
      <c r="B43" s="161"/>
      <c r="C43" s="162"/>
      <c r="D43" s="164"/>
      <c r="E43" s="164"/>
      <c r="F43" s="164"/>
      <c r="G43" s="164"/>
      <c r="H43" s="148" t="s">
        <v>22</v>
      </c>
      <c r="I43" s="148" t="s">
        <v>19</v>
      </c>
      <c r="J43" s="165"/>
      <c r="K43" s="10"/>
      <c r="L43" s="10"/>
      <c r="M43" s="165"/>
      <c r="N43" s="149"/>
      <c r="O43" s="151"/>
    </row>
    <row r="44" spans="1:20" ht="28.5" customHeight="1" thickBot="1" x14ac:dyDescent="0.3">
      <c r="A44" s="158"/>
      <c r="B44" s="8" t="s">
        <v>20</v>
      </c>
      <c r="C44" s="11" t="s">
        <v>21</v>
      </c>
      <c r="D44" s="174"/>
      <c r="E44" s="174"/>
      <c r="F44" s="174"/>
      <c r="G44" s="174"/>
      <c r="H44" s="163"/>
      <c r="I44" s="163"/>
      <c r="J44" s="175"/>
      <c r="K44" s="13" t="s">
        <v>23</v>
      </c>
      <c r="L44" s="13" t="s">
        <v>24</v>
      </c>
      <c r="M44" s="165"/>
      <c r="N44" s="163"/>
      <c r="O44" s="166"/>
    </row>
    <row r="45" spans="1:20" ht="41.25" customHeight="1" thickBot="1" x14ac:dyDescent="0.3">
      <c r="A45" s="80">
        <v>1</v>
      </c>
      <c r="B45" s="81" t="s">
        <v>67</v>
      </c>
      <c r="C45" s="81" t="s">
        <v>68</v>
      </c>
      <c r="D45" s="61" t="s">
        <v>69</v>
      </c>
      <c r="E45" s="82">
        <v>45280</v>
      </c>
      <c r="F45" s="81" t="s">
        <v>70</v>
      </c>
      <c r="G45" s="83">
        <v>8</v>
      </c>
      <c r="H45" s="83">
        <v>22</v>
      </c>
      <c r="I45" s="83">
        <v>2</v>
      </c>
      <c r="J45" s="65"/>
      <c r="K45" s="84">
        <v>3100</v>
      </c>
      <c r="L45" s="84">
        <v>8500</v>
      </c>
      <c r="M45" s="85">
        <v>5782</v>
      </c>
      <c r="N45" s="85">
        <v>19200</v>
      </c>
      <c r="O45" s="66">
        <f t="shared" ref="O45:O47" si="4">M45+N45</f>
        <v>24982</v>
      </c>
      <c r="Q45" t="s">
        <v>71</v>
      </c>
      <c r="R45" t="s">
        <v>72</v>
      </c>
      <c r="S45" t="s">
        <v>73</v>
      </c>
    </row>
    <row r="46" spans="1:20" ht="41.25" customHeight="1" thickBot="1" x14ac:dyDescent="0.3">
      <c r="A46" s="80"/>
      <c r="B46" s="81" t="s">
        <v>74</v>
      </c>
      <c r="C46" s="81" t="s">
        <v>75</v>
      </c>
      <c r="D46" s="61" t="s">
        <v>69</v>
      </c>
      <c r="E46" s="82" t="s">
        <v>76</v>
      </c>
      <c r="F46" s="81"/>
      <c r="G46" s="83"/>
      <c r="H46" s="83"/>
      <c r="I46" s="83"/>
      <c r="J46" s="65"/>
      <c r="K46" s="84"/>
      <c r="L46" s="84"/>
      <c r="M46" s="85">
        <v>46951.19</v>
      </c>
      <c r="N46" s="85"/>
      <c r="O46" s="66">
        <f t="shared" si="4"/>
        <v>46951.19</v>
      </c>
      <c r="Q46" s="86">
        <v>12725</v>
      </c>
      <c r="R46" s="86">
        <v>2799.19</v>
      </c>
      <c r="S46" s="86">
        <v>31427</v>
      </c>
      <c r="T46" s="86">
        <f>Q46+R46+S46</f>
        <v>46951.19</v>
      </c>
    </row>
    <row r="47" spans="1:20" ht="39.75" customHeight="1" thickBot="1" x14ac:dyDescent="0.3">
      <c r="A47" s="80">
        <v>0</v>
      </c>
      <c r="B47" s="81" t="s">
        <v>77</v>
      </c>
      <c r="C47" s="81" t="s">
        <v>78</v>
      </c>
      <c r="D47" s="61" t="s">
        <v>69</v>
      </c>
      <c r="E47" s="82"/>
      <c r="F47" s="81" t="s">
        <v>79</v>
      </c>
      <c r="G47" s="81">
        <v>0</v>
      </c>
      <c r="H47" s="81">
        <v>0</v>
      </c>
      <c r="I47" s="81">
        <v>0</v>
      </c>
      <c r="J47" s="81"/>
      <c r="K47" s="87">
        <v>0</v>
      </c>
      <c r="L47" s="87">
        <v>0</v>
      </c>
      <c r="M47" s="87">
        <v>0</v>
      </c>
      <c r="N47" s="88">
        <v>0</v>
      </c>
      <c r="O47" s="66">
        <f t="shared" si="4"/>
        <v>0</v>
      </c>
    </row>
    <row r="48" spans="1:20" ht="13.5" customHeight="1" thickBot="1" x14ac:dyDescent="0.3">
      <c r="A48" s="60">
        <f>SUM(A45:A47)</f>
        <v>1</v>
      </c>
      <c r="B48" s="167" t="s">
        <v>46</v>
      </c>
      <c r="C48" s="168"/>
      <c r="D48" s="168"/>
      <c r="E48" s="168"/>
      <c r="F48" s="169"/>
      <c r="G48" s="67">
        <f t="shared" ref="G48:O48" si="5">SUM(G45:G47)</f>
        <v>8</v>
      </c>
      <c r="H48" s="67">
        <f t="shared" si="5"/>
        <v>22</v>
      </c>
      <c r="I48" s="67">
        <f t="shared" si="5"/>
        <v>2</v>
      </c>
      <c r="J48" s="67">
        <f t="shared" si="5"/>
        <v>0</v>
      </c>
      <c r="K48" s="68">
        <f t="shared" si="5"/>
        <v>3100</v>
      </c>
      <c r="L48" s="68">
        <f t="shared" si="5"/>
        <v>8500</v>
      </c>
      <c r="M48" s="68">
        <f t="shared" si="5"/>
        <v>52733.19</v>
      </c>
      <c r="N48" s="68">
        <f t="shared" si="5"/>
        <v>19200</v>
      </c>
      <c r="O48" s="68">
        <f t="shared" si="5"/>
        <v>71933.19</v>
      </c>
      <c r="Q48" s="74"/>
    </row>
    <row r="49" spans="1:20" ht="13.5" customHeight="1" thickBot="1" x14ac:dyDescent="0.3">
      <c r="A49" s="170" t="s">
        <v>47</v>
      </c>
      <c r="B49" s="171"/>
      <c r="C49" s="171"/>
      <c r="D49" s="171"/>
      <c r="E49" s="171"/>
      <c r="F49" s="171"/>
      <c r="G49" s="172"/>
      <c r="H49" s="89"/>
      <c r="I49" s="89"/>
      <c r="J49" s="90"/>
      <c r="K49" s="91"/>
      <c r="L49" s="91"/>
      <c r="M49" s="71">
        <v>0</v>
      </c>
      <c r="N49" s="71">
        <f>-0.1*N48</f>
        <v>-1920</v>
      </c>
      <c r="O49" s="72">
        <f>N49</f>
        <v>-1920</v>
      </c>
    </row>
    <row r="50" spans="1:20" ht="14.25" customHeight="1" thickBot="1" x14ac:dyDescent="0.3">
      <c r="A50" s="167" t="s">
        <v>65</v>
      </c>
      <c r="B50" s="168"/>
      <c r="C50" s="168"/>
      <c r="D50" s="168"/>
      <c r="E50" s="168"/>
      <c r="F50" s="168"/>
      <c r="G50" s="169"/>
      <c r="H50" s="92"/>
      <c r="I50" s="92"/>
      <c r="J50" s="90"/>
      <c r="K50" s="91"/>
      <c r="L50" s="91"/>
      <c r="M50" s="71">
        <f>SUM(M48:M49)</f>
        <v>52733.19</v>
      </c>
      <c r="N50" s="37">
        <f>+N48+N49</f>
        <v>17280</v>
      </c>
      <c r="O50" s="37">
        <f>+O48+O49</f>
        <v>70013.19</v>
      </c>
    </row>
    <row r="51" spans="1:20" ht="14.25" customHeight="1" x14ac:dyDescent="0.25">
      <c r="A51" s="93"/>
      <c r="B51" s="93"/>
      <c r="C51" s="93"/>
      <c r="D51" s="93"/>
      <c r="E51" s="93"/>
      <c r="F51" s="93"/>
      <c r="G51" s="93"/>
      <c r="H51" s="76"/>
      <c r="I51" s="76"/>
      <c r="J51" s="77"/>
      <c r="K51" s="77"/>
      <c r="L51" s="77"/>
      <c r="M51" s="94"/>
      <c r="N51" s="94"/>
      <c r="O51" s="94"/>
    </row>
    <row r="52" spans="1:20" x14ac:dyDescent="0.25">
      <c r="A52" s="93"/>
      <c r="B52" s="93"/>
      <c r="C52" s="93"/>
      <c r="D52" s="93"/>
      <c r="E52" s="93"/>
      <c r="F52" s="93"/>
      <c r="G52" s="93"/>
      <c r="H52" s="95"/>
      <c r="I52" s="95"/>
      <c r="J52" s="94"/>
      <c r="K52" s="94"/>
      <c r="L52" s="94"/>
      <c r="M52" s="94"/>
      <c r="N52" s="94"/>
      <c r="O52" s="96"/>
    </row>
    <row r="53" spans="1:20" ht="15.75" thickBot="1" x14ac:dyDescent="0.3">
      <c r="A53" s="156" t="s">
        <v>80</v>
      </c>
      <c r="B53" s="156"/>
      <c r="C53" s="156"/>
      <c r="D53" s="156"/>
      <c r="E53" s="156"/>
      <c r="F53" s="156"/>
      <c r="G53" s="156"/>
      <c r="H53" s="156"/>
      <c r="I53" s="156"/>
      <c r="J53" s="156"/>
      <c r="K53" s="156"/>
      <c r="L53" s="156"/>
      <c r="M53" s="156"/>
      <c r="N53" s="156"/>
      <c r="O53" s="156"/>
    </row>
    <row r="54" spans="1:20" ht="24.75" customHeight="1" thickBot="1" x14ac:dyDescent="0.3">
      <c r="A54" s="157" t="s">
        <v>7</v>
      </c>
      <c r="B54" s="159" t="s">
        <v>8</v>
      </c>
      <c r="C54" s="160"/>
      <c r="D54" s="148" t="s">
        <v>9</v>
      </c>
      <c r="E54" s="148" t="s">
        <v>10</v>
      </c>
      <c r="F54" s="148" t="s">
        <v>11</v>
      </c>
      <c r="G54" s="148" t="s">
        <v>81</v>
      </c>
      <c r="H54" s="159" t="s">
        <v>13</v>
      </c>
      <c r="I54" s="160"/>
      <c r="J54" s="148" t="s">
        <v>14</v>
      </c>
      <c r="K54" s="8"/>
      <c r="L54" s="8"/>
      <c r="M54" s="148" t="s">
        <v>15</v>
      </c>
      <c r="N54" s="148" t="s">
        <v>16</v>
      </c>
      <c r="O54" s="150" t="s">
        <v>82</v>
      </c>
    </row>
    <row r="55" spans="1:20" ht="15.75" thickBot="1" x14ac:dyDescent="0.3">
      <c r="A55" s="158"/>
      <c r="B55" s="161"/>
      <c r="C55" s="162"/>
      <c r="D55" s="149"/>
      <c r="E55" s="149"/>
      <c r="F55" s="149"/>
      <c r="G55" s="164"/>
      <c r="H55" s="148" t="s">
        <v>22</v>
      </c>
      <c r="I55" s="148" t="s">
        <v>19</v>
      </c>
      <c r="J55" s="165"/>
      <c r="K55" s="10"/>
      <c r="L55" s="10"/>
      <c r="M55" s="165"/>
      <c r="N55" s="149"/>
      <c r="O55" s="151"/>
    </row>
    <row r="56" spans="1:20" ht="27.75" customHeight="1" thickBot="1" x14ac:dyDescent="0.3">
      <c r="A56" s="158"/>
      <c r="B56" s="8" t="s">
        <v>20</v>
      </c>
      <c r="C56" s="11" t="s">
        <v>21</v>
      </c>
      <c r="D56" s="149"/>
      <c r="E56" s="149"/>
      <c r="F56" s="149"/>
      <c r="G56" s="174"/>
      <c r="H56" s="163"/>
      <c r="I56" s="163"/>
      <c r="J56" s="165"/>
      <c r="K56" s="13" t="s">
        <v>23</v>
      </c>
      <c r="L56" s="13" t="s">
        <v>24</v>
      </c>
      <c r="M56" s="165"/>
      <c r="N56" s="163"/>
      <c r="O56" s="166"/>
    </row>
    <row r="57" spans="1:20" ht="90.75" thickBot="1" x14ac:dyDescent="0.3">
      <c r="A57" s="32">
        <v>0</v>
      </c>
      <c r="B57" s="15" t="s">
        <v>83</v>
      </c>
      <c r="C57" s="62" t="s">
        <v>84</v>
      </c>
      <c r="D57" s="15" t="s">
        <v>85</v>
      </c>
      <c r="E57" s="22"/>
      <c r="F57" s="15" t="s">
        <v>86</v>
      </c>
      <c r="G57" s="19"/>
      <c r="H57" s="19"/>
      <c r="I57" s="19"/>
      <c r="J57" s="20"/>
      <c r="K57" s="21"/>
      <c r="L57" s="21"/>
      <c r="M57" s="21"/>
      <c r="N57" s="20"/>
      <c r="O57" s="20">
        <f>SUM(M57:N57)</f>
        <v>0</v>
      </c>
    </row>
    <row r="58" spans="1:20" ht="43.5" thickBot="1" x14ac:dyDescent="0.3">
      <c r="A58" s="32">
        <v>1</v>
      </c>
      <c r="B58" s="15" t="s">
        <v>87</v>
      </c>
      <c r="C58" s="15" t="s">
        <v>88</v>
      </c>
      <c r="D58" s="15" t="s">
        <v>85</v>
      </c>
      <c r="E58" s="15" t="s">
        <v>89</v>
      </c>
      <c r="F58" s="15" t="s">
        <v>90</v>
      </c>
      <c r="G58" s="19">
        <v>8</v>
      </c>
      <c r="H58" s="19">
        <v>0</v>
      </c>
      <c r="I58" s="19">
        <v>0</v>
      </c>
      <c r="J58" s="20"/>
      <c r="K58" s="21">
        <v>3500</v>
      </c>
      <c r="L58" s="21">
        <v>2887.5</v>
      </c>
      <c r="M58" s="21">
        <v>0</v>
      </c>
      <c r="N58" s="20">
        <v>11200</v>
      </c>
      <c r="O58" s="20">
        <f t="shared" ref="O58:O61" si="6">SUM(M58:N58)</f>
        <v>11200</v>
      </c>
    </row>
    <row r="59" spans="1:20" ht="35.25" customHeight="1" thickBot="1" x14ac:dyDescent="0.3">
      <c r="A59" s="32">
        <v>2</v>
      </c>
      <c r="B59" s="15" t="s">
        <v>91</v>
      </c>
      <c r="C59" s="22" t="s">
        <v>92</v>
      </c>
      <c r="D59" s="15" t="s">
        <v>85</v>
      </c>
      <c r="E59" s="22" t="s">
        <v>93</v>
      </c>
      <c r="F59" s="22" t="s">
        <v>94</v>
      </c>
      <c r="G59" s="61">
        <v>16</v>
      </c>
      <c r="H59" s="61">
        <v>24</v>
      </c>
      <c r="I59" s="15">
        <v>2</v>
      </c>
      <c r="J59" s="97"/>
      <c r="K59" s="97">
        <v>3800</v>
      </c>
      <c r="L59" s="97">
        <v>31342.5</v>
      </c>
      <c r="M59" s="97">
        <v>82718</v>
      </c>
      <c r="N59" s="97">
        <f>25200*2</f>
        <v>50400</v>
      </c>
      <c r="O59" s="20">
        <f t="shared" si="6"/>
        <v>133118</v>
      </c>
    </row>
    <row r="60" spans="1:20" ht="35.25" customHeight="1" thickBot="1" x14ac:dyDescent="0.3">
      <c r="A60" s="32"/>
      <c r="B60" s="22"/>
      <c r="C60" s="22"/>
      <c r="D60" s="15"/>
      <c r="E60" s="22"/>
      <c r="F60" s="22"/>
      <c r="G60" s="61"/>
      <c r="H60" s="61"/>
      <c r="I60" s="15"/>
      <c r="J60" s="97"/>
      <c r="K60" s="97"/>
      <c r="L60" s="97"/>
      <c r="M60" s="97"/>
      <c r="N60" s="97"/>
      <c r="O60" s="20">
        <f t="shared" si="6"/>
        <v>0</v>
      </c>
      <c r="T60" s="27"/>
    </row>
    <row r="61" spans="1:20" ht="35.25" customHeight="1" thickBot="1" x14ac:dyDescent="0.3">
      <c r="A61" s="32"/>
      <c r="B61" s="22"/>
      <c r="C61" s="22"/>
      <c r="D61" s="15"/>
      <c r="E61" s="22"/>
      <c r="F61" s="22"/>
      <c r="G61" s="61"/>
      <c r="H61" s="61"/>
      <c r="I61" s="15"/>
      <c r="J61" s="97"/>
      <c r="K61" s="97"/>
      <c r="L61" s="97"/>
      <c r="M61" s="97"/>
      <c r="N61" s="97"/>
      <c r="O61" s="20">
        <f t="shared" si="6"/>
        <v>0</v>
      </c>
    </row>
    <row r="62" spans="1:20" ht="18.75" customHeight="1" thickBot="1" x14ac:dyDescent="0.3">
      <c r="A62" s="32">
        <f>SUM(A57:A61)</f>
        <v>3</v>
      </c>
      <c r="B62" s="153" t="s">
        <v>46</v>
      </c>
      <c r="C62" s="153"/>
      <c r="D62" s="153"/>
      <c r="E62" s="153"/>
      <c r="F62" s="153"/>
      <c r="G62" s="98">
        <f>SUM(G57:G61)</f>
        <v>24</v>
      </c>
      <c r="H62" s="98">
        <f t="shared" ref="H62:N62" si="7">SUM(H57:H61)</f>
        <v>24</v>
      </c>
      <c r="I62" s="98">
        <f t="shared" si="7"/>
        <v>2</v>
      </c>
      <c r="J62" s="99">
        <f t="shared" si="7"/>
        <v>0</v>
      </c>
      <c r="K62" s="99">
        <f t="shared" si="7"/>
        <v>7300</v>
      </c>
      <c r="L62" s="99">
        <f t="shared" si="7"/>
        <v>34230</v>
      </c>
      <c r="M62" s="99">
        <f t="shared" si="7"/>
        <v>82718</v>
      </c>
      <c r="N62" s="99">
        <f t="shared" si="7"/>
        <v>61600</v>
      </c>
      <c r="O62" s="37">
        <f>SUM(O57:O61)</f>
        <v>144318</v>
      </c>
    </row>
    <row r="63" spans="1:20" ht="15" customHeight="1" thickBot="1" x14ac:dyDescent="0.3">
      <c r="A63" s="154" t="s">
        <v>47</v>
      </c>
      <c r="B63" s="155"/>
      <c r="C63" s="155"/>
      <c r="D63" s="155"/>
      <c r="E63" s="155"/>
      <c r="F63" s="155"/>
      <c r="G63" s="155"/>
      <c r="H63" s="100"/>
      <c r="I63" s="100"/>
      <c r="J63" s="101"/>
      <c r="K63" s="101"/>
      <c r="L63" s="101"/>
      <c r="M63" s="102">
        <v>0</v>
      </c>
      <c r="N63" s="102">
        <f>-0.1*N62</f>
        <v>-6160</v>
      </c>
      <c r="O63" s="102">
        <f>N63</f>
        <v>-6160</v>
      </c>
    </row>
    <row r="64" spans="1:20" ht="17.25" customHeight="1" thickBot="1" x14ac:dyDescent="0.3">
      <c r="A64" s="153" t="s">
        <v>48</v>
      </c>
      <c r="B64" s="153"/>
      <c r="C64" s="153"/>
      <c r="D64" s="153"/>
      <c r="E64" s="153"/>
      <c r="F64" s="153"/>
      <c r="G64" s="153"/>
      <c r="H64" s="103">
        <f>H62+H48+H37+H24</f>
        <v>53</v>
      </c>
      <c r="I64" s="103">
        <f>I62+I48+I37+I24</f>
        <v>6</v>
      </c>
      <c r="J64" s="104"/>
      <c r="K64" s="104"/>
      <c r="L64" s="104"/>
      <c r="M64" s="102">
        <f>SUM(M62:M63)</f>
        <v>82718</v>
      </c>
      <c r="N64" s="102">
        <f>N62 +(N63)</f>
        <v>55440</v>
      </c>
      <c r="O64" s="102">
        <f>O63+O62</f>
        <v>138158</v>
      </c>
      <c r="P64" s="74"/>
    </row>
    <row r="65" spans="1:16" ht="17.25" customHeight="1" thickBot="1" x14ac:dyDescent="0.3">
      <c r="A65" s="95"/>
      <c r="B65" s="95"/>
      <c r="C65" s="95"/>
      <c r="D65" s="95"/>
      <c r="E65" s="95"/>
      <c r="F65" s="95"/>
      <c r="G65" s="95"/>
      <c r="H65" s="105"/>
      <c r="I65" s="105"/>
      <c r="J65" s="106"/>
      <c r="K65" s="106"/>
      <c r="L65" s="106"/>
      <c r="M65" s="107"/>
      <c r="N65" s="107"/>
      <c r="O65" s="107"/>
      <c r="P65" s="27"/>
    </row>
    <row r="66" spans="1:16" ht="32.25" thickBot="1" x14ac:dyDescent="0.3">
      <c r="A66" s="180" t="s">
        <v>95</v>
      </c>
      <c r="B66" s="180"/>
      <c r="C66" s="180"/>
      <c r="D66" s="180" t="s">
        <v>96</v>
      </c>
      <c r="E66" s="180"/>
      <c r="F66" s="180" t="s">
        <v>97</v>
      </c>
      <c r="G66" s="180"/>
      <c r="H66" s="105"/>
      <c r="I66" s="108" t="s">
        <v>98</v>
      </c>
      <c r="J66" s="109" t="s">
        <v>99</v>
      </c>
      <c r="K66" s="110" t="s">
        <v>100</v>
      </c>
      <c r="L66" s="110" t="s">
        <v>101</v>
      </c>
      <c r="M66" s="111" t="s">
        <v>102</v>
      </c>
      <c r="N66" s="112" t="s">
        <v>65</v>
      </c>
      <c r="O66" s="107"/>
      <c r="P66" s="74">
        <f>SUM(P64:P65)</f>
        <v>0</v>
      </c>
    </row>
    <row r="67" spans="1:16" ht="27.75" customHeight="1" thickBot="1" x14ac:dyDescent="0.3">
      <c r="A67" s="176" t="s">
        <v>103</v>
      </c>
      <c r="B67" s="176"/>
      <c r="C67" s="176"/>
      <c r="D67" s="177">
        <v>8000000</v>
      </c>
      <c r="E67" s="177"/>
      <c r="F67" s="178">
        <f>F75</f>
        <v>360267.66000000003</v>
      </c>
      <c r="G67" s="178"/>
      <c r="H67" s="105"/>
      <c r="I67" s="113" t="s">
        <v>24</v>
      </c>
      <c r="J67" s="114">
        <f>L24</f>
        <v>29837.5</v>
      </c>
      <c r="K67" s="114">
        <f>L48</f>
        <v>8500</v>
      </c>
      <c r="L67" s="114">
        <f>L37</f>
        <v>12500</v>
      </c>
      <c r="M67" s="115">
        <f>L62</f>
        <v>34230</v>
      </c>
      <c r="N67" s="116">
        <f>SUM(J67:M67)</f>
        <v>85067.5</v>
      </c>
      <c r="O67" s="107"/>
    </row>
    <row r="68" spans="1:16" ht="20.100000000000001" customHeight="1" thickBot="1" x14ac:dyDescent="0.3">
      <c r="A68" s="176" t="s">
        <v>104</v>
      </c>
      <c r="B68" s="176"/>
      <c r="C68" s="176"/>
      <c r="D68" s="179">
        <v>30</v>
      </c>
      <c r="E68" s="179"/>
      <c r="F68" s="153">
        <f>A59+A45+A20</f>
        <v>4</v>
      </c>
      <c r="G68" s="153"/>
      <c r="H68" s="95"/>
      <c r="I68" s="117" t="s">
        <v>105</v>
      </c>
      <c r="J68" s="118">
        <f>K24</f>
        <v>14500</v>
      </c>
      <c r="K68" s="118">
        <f>K48</f>
        <v>3100</v>
      </c>
      <c r="L68" s="118">
        <f>K37</f>
        <v>6400</v>
      </c>
      <c r="M68" s="119">
        <f>K62</f>
        <v>7300</v>
      </c>
      <c r="N68" s="120">
        <f t="shared" ref="N68:N70" si="8">SUM(J68:M68)</f>
        <v>31300</v>
      </c>
      <c r="O68" s="96"/>
    </row>
    <row r="69" spans="1:16" ht="31.5" customHeight="1" thickBot="1" x14ac:dyDescent="0.3">
      <c r="A69" s="184" t="s">
        <v>106</v>
      </c>
      <c r="B69" s="185"/>
      <c r="C69" s="186"/>
      <c r="D69" s="187">
        <v>60</v>
      </c>
      <c r="E69" s="188"/>
      <c r="F69" s="153">
        <f>(A62+A48+A37+A24)-F68</f>
        <v>6</v>
      </c>
      <c r="G69" s="153"/>
      <c r="H69" s="95"/>
      <c r="I69" s="121" t="s">
        <v>107</v>
      </c>
      <c r="J69" s="122">
        <f>O24</f>
        <v>124700</v>
      </c>
      <c r="K69" s="122">
        <f>O48</f>
        <v>71933.19</v>
      </c>
      <c r="L69" s="122">
        <f>O39</f>
        <v>19316.47</v>
      </c>
      <c r="M69" s="123">
        <f>O62</f>
        <v>144318</v>
      </c>
      <c r="N69" s="124">
        <f t="shared" si="8"/>
        <v>360267.66000000003</v>
      </c>
      <c r="O69" s="96"/>
    </row>
    <row r="70" spans="1:16" ht="15.75" thickBot="1" x14ac:dyDescent="0.3">
      <c r="A70" s="176" t="s">
        <v>108</v>
      </c>
      <c r="B70" s="176"/>
      <c r="C70" s="176"/>
      <c r="D70" s="181">
        <v>1223</v>
      </c>
      <c r="E70" s="181"/>
      <c r="F70" s="189">
        <f>H62+I62+H48+I48+H37+I37+H24+I24</f>
        <v>59</v>
      </c>
      <c r="G70" s="189"/>
      <c r="H70" s="95"/>
      <c r="I70" s="125" t="s">
        <v>65</v>
      </c>
      <c r="J70" s="126">
        <f>SUM(J67:J69)</f>
        <v>169037.5</v>
      </c>
      <c r="K70" s="126">
        <f t="shared" ref="K70:M70" si="9">SUM(K67:K69)</f>
        <v>83533.19</v>
      </c>
      <c r="L70" s="126">
        <f t="shared" si="9"/>
        <v>38216.47</v>
      </c>
      <c r="M70" s="127">
        <f t="shared" si="9"/>
        <v>185848</v>
      </c>
      <c r="N70" s="128">
        <f t="shared" si="8"/>
        <v>476635.16000000003</v>
      </c>
      <c r="O70" s="96"/>
    </row>
    <row r="71" spans="1:16" ht="20.100000000000001" customHeight="1" thickBot="1" x14ac:dyDescent="0.3">
      <c r="A71" s="176" t="s">
        <v>109</v>
      </c>
      <c r="B71" s="176"/>
      <c r="C71" s="176"/>
      <c r="D71" s="181">
        <v>320</v>
      </c>
      <c r="E71" s="181"/>
      <c r="F71" s="182">
        <f>G22+G37+G48+G24</f>
        <v>72</v>
      </c>
      <c r="G71" s="153"/>
      <c r="H71" s="95"/>
      <c r="I71" s="95"/>
      <c r="J71" s="94"/>
      <c r="K71" s="94"/>
      <c r="L71" s="94"/>
      <c r="M71" s="94"/>
      <c r="N71" s="94"/>
      <c r="O71" s="96"/>
    </row>
    <row r="72" spans="1:16" ht="20.100000000000001" customHeight="1" thickBot="1" x14ac:dyDescent="0.3">
      <c r="A72" s="183" t="s">
        <v>110</v>
      </c>
      <c r="B72" s="183"/>
      <c r="C72" s="183"/>
      <c r="D72" s="177">
        <v>0</v>
      </c>
      <c r="E72" s="177"/>
      <c r="F72" s="178">
        <f>M62+M48+M37+M24</f>
        <v>219867.66</v>
      </c>
      <c r="G72" s="178"/>
      <c r="H72" s="129"/>
      <c r="I72" s="95"/>
      <c r="J72" s="94"/>
      <c r="K72" s="94"/>
      <c r="L72" s="94"/>
      <c r="M72" s="130"/>
      <c r="N72" s="94"/>
      <c r="O72" s="96"/>
    </row>
    <row r="73" spans="1:16" ht="20.100000000000001" customHeight="1" thickBot="1" x14ac:dyDescent="0.3">
      <c r="A73" s="183" t="s">
        <v>111</v>
      </c>
      <c r="B73" s="183"/>
      <c r="C73" s="183"/>
      <c r="D73" s="177">
        <v>0</v>
      </c>
      <c r="E73" s="177"/>
      <c r="F73" s="178">
        <f>N64+N50+N39+N26</f>
        <v>126360</v>
      </c>
      <c r="G73" s="178"/>
      <c r="H73" s="131"/>
      <c r="I73" s="95"/>
      <c r="J73" s="94"/>
      <c r="K73" s="94"/>
      <c r="L73" s="94"/>
      <c r="M73" s="94"/>
      <c r="N73" s="94"/>
      <c r="O73" s="96"/>
    </row>
    <row r="74" spans="1:16" ht="20.100000000000001" customHeight="1" thickBot="1" x14ac:dyDescent="0.3">
      <c r="A74" s="183" t="s">
        <v>112</v>
      </c>
      <c r="B74" s="183"/>
      <c r="C74" s="183"/>
      <c r="D74" s="177">
        <v>0</v>
      </c>
      <c r="E74" s="177"/>
      <c r="F74" s="178">
        <f>-(O63+O49+O38+O25)</f>
        <v>14040</v>
      </c>
      <c r="G74" s="178"/>
      <c r="H74" s="129"/>
      <c r="I74" s="95"/>
      <c r="J74" s="94"/>
      <c r="K74" s="94"/>
      <c r="L74" s="94"/>
      <c r="M74" s="94"/>
      <c r="N74" s="94"/>
      <c r="O74" s="96"/>
    </row>
    <row r="75" spans="1:16" ht="20.100000000000001" customHeight="1" thickBot="1" x14ac:dyDescent="0.3">
      <c r="A75" s="190" t="s">
        <v>113</v>
      </c>
      <c r="B75" s="190"/>
      <c r="C75" s="190"/>
      <c r="D75" s="191">
        <f>+D72+D73+D74</f>
        <v>0</v>
      </c>
      <c r="E75" s="191"/>
      <c r="F75" s="192">
        <f>F72+F73+F74</f>
        <v>360267.66000000003</v>
      </c>
      <c r="G75" s="192"/>
      <c r="H75" s="129"/>
      <c r="I75" s="129" t="s">
        <v>18</v>
      </c>
      <c r="J75" s="94"/>
      <c r="K75" s="94"/>
      <c r="L75" s="94"/>
      <c r="M75" s="94"/>
      <c r="N75" s="94"/>
      <c r="O75" s="96"/>
    </row>
    <row r="76" spans="1:16" ht="20.100000000000001" customHeight="1" x14ac:dyDescent="0.25">
      <c r="A76" s="132"/>
      <c r="B76" s="132"/>
      <c r="C76" s="132"/>
      <c r="D76" s="132"/>
      <c r="E76" s="132"/>
      <c r="F76" s="132"/>
      <c r="G76" s="132"/>
      <c r="H76" s="132"/>
      <c r="I76" s="133" t="s">
        <v>18</v>
      </c>
      <c r="J76" s="132"/>
      <c r="K76" s="132"/>
      <c r="L76" s="132"/>
      <c r="M76" s="132"/>
      <c r="N76" s="132"/>
      <c r="O76" s="132"/>
    </row>
    <row r="77" spans="1:16" x14ac:dyDescent="0.25">
      <c r="A77" s="132"/>
      <c r="G77" s="134"/>
      <c r="I77" s="132"/>
      <c r="J77" s="132"/>
      <c r="K77" s="132"/>
      <c r="L77" s="132"/>
      <c r="M77" s="132"/>
      <c r="N77" s="132"/>
      <c r="O77" s="132"/>
    </row>
    <row r="78" spans="1:16" x14ac:dyDescent="0.25">
      <c r="A78" s="142" t="s">
        <v>114</v>
      </c>
      <c r="B78" s="142"/>
      <c r="C78" s="142"/>
      <c r="D78" s="139"/>
      <c r="E78" s="142" t="s">
        <v>115</v>
      </c>
      <c r="F78" s="142"/>
      <c r="G78" s="142"/>
      <c r="I78" s="132"/>
      <c r="J78" s="132"/>
      <c r="K78" s="132"/>
      <c r="L78" s="132"/>
      <c r="M78" s="132"/>
      <c r="N78" s="132"/>
      <c r="O78" s="132"/>
    </row>
    <row r="79" spans="1:16" x14ac:dyDescent="0.25">
      <c r="D79" s="139"/>
      <c r="F79" s="140"/>
      <c r="I79" s="132"/>
      <c r="J79" s="132"/>
      <c r="K79" s="132"/>
      <c r="L79" s="132"/>
      <c r="M79" s="132"/>
      <c r="N79" s="132"/>
      <c r="O79" s="132"/>
    </row>
    <row r="80" spans="1:16" x14ac:dyDescent="0.25">
      <c r="D80" s="139"/>
      <c r="F80" s="140"/>
      <c r="I80" s="132"/>
      <c r="J80" s="132"/>
      <c r="K80" s="132"/>
      <c r="L80" s="132"/>
      <c r="M80" s="132"/>
      <c r="N80" s="132"/>
      <c r="O80" s="132"/>
    </row>
    <row r="81" spans="1:15" x14ac:dyDescent="0.25">
      <c r="A81" s="142" t="s">
        <v>120</v>
      </c>
      <c r="B81" s="142"/>
      <c r="C81" s="142"/>
      <c r="D81" s="141"/>
      <c r="E81" s="142" t="s">
        <v>117</v>
      </c>
      <c r="F81" s="142"/>
      <c r="G81" s="142"/>
      <c r="I81" s="132"/>
      <c r="J81" s="132"/>
      <c r="K81" s="132"/>
      <c r="L81" s="132"/>
      <c r="M81" s="132"/>
      <c r="N81" s="132"/>
      <c r="O81" s="132"/>
    </row>
    <row r="82" spans="1:15" x14ac:dyDescent="0.25">
      <c r="A82" s="142" t="s">
        <v>121</v>
      </c>
      <c r="B82" s="142"/>
      <c r="C82" s="142"/>
      <c r="D82" s="141"/>
      <c r="E82" s="142" t="s">
        <v>119</v>
      </c>
      <c r="F82" s="142"/>
      <c r="G82" s="142"/>
      <c r="I82" s="132"/>
      <c r="J82" s="132"/>
      <c r="K82" s="132"/>
      <c r="L82" s="132"/>
      <c r="M82" s="132"/>
      <c r="N82" s="132"/>
      <c r="O82" s="132"/>
    </row>
    <row r="83" spans="1:15" x14ac:dyDescent="0.25">
      <c r="A83" s="132"/>
      <c r="B83" s="137" t="s">
        <v>116</v>
      </c>
      <c r="C83" s="137"/>
      <c r="D83" s="137"/>
      <c r="E83" s="136" t="s">
        <v>117</v>
      </c>
      <c r="F83" s="136"/>
      <c r="G83" s="134"/>
      <c r="I83" s="132"/>
      <c r="J83" s="132"/>
      <c r="K83" s="132"/>
      <c r="L83" s="132"/>
      <c r="M83" s="132"/>
      <c r="N83" s="132"/>
      <c r="O83" s="132"/>
    </row>
    <row r="84" spans="1:15" x14ac:dyDescent="0.25">
      <c r="A84" s="132"/>
      <c r="B84" s="135" t="s">
        <v>118</v>
      </c>
      <c r="C84" s="135"/>
      <c r="D84" s="135"/>
      <c r="E84" s="134" t="s">
        <v>119</v>
      </c>
      <c r="F84" s="134"/>
      <c r="G84" s="132"/>
      <c r="H84" s="132"/>
      <c r="I84" s="132"/>
      <c r="J84" s="132"/>
      <c r="K84" s="132"/>
      <c r="L84" s="132"/>
      <c r="M84" s="132"/>
      <c r="N84" s="132"/>
      <c r="O84" s="132"/>
    </row>
    <row r="85" spans="1:15" x14ac:dyDescent="0.25">
      <c r="A85" s="132"/>
      <c r="B85" s="132"/>
      <c r="C85" s="132"/>
      <c r="D85" s="132"/>
      <c r="E85" s="132"/>
      <c r="F85" s="132"/>
      <c r="G85" s="132"/>
      <c r="H85" s="132"/>
      <c r="I85" s="132"/>
      <c r="J85" s="132"/>
      <c r="K85" s="132"/>
      <c r="L85" s="132"/>
      <c r="M85" s="132"/>
      <c r="N85" s="132"/>
      <c r="O85" s="132"/>
    </row>
    <row r="86" spans="1:15" x14ac:dyDescent="0.25">
      <c r="A86" s="132"/>
      <c r="B86" s="132"/>
      <c r="C86" s="132"/>
      <c r="D86" s="132"/>
      <c r="E86" s="132"/>
      <c r="F86" s="132"/>
      <c r="G86" s="132"/>
      <c r="H86" s="132"/>
      <c r="I86" s="132"/>
      <c r="J86" s="132"/>
      <c r="K86" s="132"/>
      <c r="L86" s="132"/>
      <c r="M86" s="132"/>
      <c r="N86" s="132"/>
      <c r="O86" s="132"/>
    </row>
    <row r="87" spans="1:15" x14ac:dyDescent="0.25">
      <c r="A87" s="132"/>
      <c r="B87" s="132"/>
      <c r="C87" s="132"/>
      <c r="D87" s="132"/>
      <c r="E87" s="132"/>
      <c r="F87" s="132"/>
      <c r="G87" s="132"/>
      <c r="H87" s="132"/>
      <c r="I87" s="132"/>
      <c r="J87" s="132"/>
      <c r="K87" s="132"/>
      <c r="L87" s="132"/>
      <c r="M87" s="132"/>
      <c r="N87" s="132"/>
      <c r="O87" s="132"/>
    </row>
    <row r="88" spans="1:15" x14ac:dyDescent="0.25">
      <c r="A88" s="132"/>
      <c r="B88" s="132"/>
      <c r="C88" s="132"/>
      <c r="D88" s="132"/>
      <c r="E88" s="132"/>
      <c r="F88" s="132"/>
      <c r="G88" s="132"/>
      <c r="H88" s="132"/>
      <c r="I88" s="132"/>
      <c r="J88" s="132"/>
      <c r="K88" s="132"/>
      <c r="L88" s="132"/>
      <c r="M88" s="132"/>
      <c r="N88" s="132"/>
      <c r="O88" s="132"/>
    </row>
    <row r="89" spans="1:15" x14ac:dyDescent="0.25">
      <c r="A89" s="132"/>
      <c r="B89" s="132"/>
      <c r="C89" s="132"/>
      <c r="D89" s="132"/>
      <c r="E89" s="132"/>
      <c r="F89" s="132"/>
      <c r="G89" s="132"/>
      <c r="H89" s="132"/>
      <c r="I89" s="132"/>
      <c r="J89" s="132"/>
      <c r="K89" s="132"/>
      <c r="L89" s="132"/>
      <c r="M89" s="132"/>
      <c r="N89" s="132"/>
      <c r="O89" s="132"/>
    </row>
    <row r="90" spans="1:15" x14ac:dyDescent="0.25">
      <c r="A90" s="132"/>
      <c r="B90" s="132"/>
      <c r="C90" s="132"/>
      <c r="D90" s="132"/>
      <c r="E90" s="132"/>
      <c r="F90" s="132"/>
      <c r="G90" s="132"/>
      <c r="H90" s="132"/>
      <c r="I90" s="132"/>
      <c r="J90" s="132"/>
      <c r="K90" s="132"/>
      <c r="L90" s="132"/>
      <c r="M90" s="132"/>
      <c r="N90" s="132"/>
      <c r="O90" s="132"/>
    </row>
    <row r="91" spans="1:15" x14ac:dyDescent="0.25">
      <c r="A91" s="132"/>
      <c r="B91" s="132"/>
      <c r="C91" s="132"/>
      <c r="D91" s="132"/>
      <c r="E91" s="132"/>
      <c r="F91" s="132"/>
      <c r="G91" s="132"/>
      <c r="H91" s="132"/>
      <c r="I91" s="132"/>
      <c r="J91" s="132"/>
      <c r="K91" s="132"/>
      <c r="L91" s="132"/>
      <c r="M91" s="132"/>
      <c r="N91" s="132"/>
      <c r="O91" s="132"/>
    </row>
    <row r="92" spans="1:15" x14ac:dyDescent="0.25">
      <c r="A92" s="132"/>
      <c r="B92" s="132"/>
      <c r="C92" s="132"/>
      <c r="D92" s="132"/>
      <c r="E92" s="132"/>
      <c r="F92" s="132"/>
      <c r="G92" s="132"/>
      <c r="H92" s="132"/>
      <c r="I92" s="132"/>
      <c r="J92" s="132"/>
      <c r="K92" s="132"/>
      <c r="L92" s="132"/>
      <c r="M92" s="132"/>
      <c r="N92" s="132"/>
      <c r="O92" s="132"/>
    </row>
    <row r="93" spans="1:15" x14ac:dyDescent="0.25">
      <c r="A93" s="132"/>
      <c r="B93" s="132"/>
      <c r="C93" s="132"/>
      <c r="D93" s="132"/>
      <c r="E93" s="132"/>
      <c r="F93" s="132"/>
      <c r="G93" s="132"/>
      <c r="H93" s="132"/>
      <c r="I93" s="132"/>
      <c r="J93" s="132"/>
      <c r="K93" s="132"/>
      <c r="L93" s="132"/>
      <c r="M93" s="132"/>
      <c r="N93" s="132"/>
      <c r="O93" s="132"/>
    </row>
    <row r="94" spans="1:15" x14ac:dyDescent="0.25">
      <c r="A94" s="132"/>
      <c r="B94" s="132"/>
      <c r="C94" s="132"/>
      <c r="D94" s="132"/>
      <c r="E94" s="132"/>
      <c r="F94" s="132"/>
      <c r="G94" s="132"/>
      <c r="H94" s="132"/>
      <c r="I94" s="132"/>
      <c r="J94" s="132"/>
      <c r="K94" s="132"/>
      <c r="L94" s="132"/>
      <c r="M94" s="132"/>
      <c r="N94" s="132"/>
      <c r="O94" s="132"/>
    </row>
    <row r="95" spans="1:15" x14ac:dyDescent="0.25">
      <c r="A95" s="132"/>
      <c r="B95" s="132"/>
      <c r="C95" s="132"/>
      <c r="D95" s="132"/>
      <c r="E95" s="132"/>
      <c r="F95" s="132"/>
      <c r="G95" s="132"/>
      <c r="H95" s="132"/>
      <c r="I95" s="132"/>
      <c r="J95" s="132"/>
      <c r="K95" s="132"/>
      <c r="L95" s="132"/>
      <c r="M95" s="132"/>
      <c r="N95" s="132"/>
      <c r="O95" s="132"/>
    </row>
    <row r="96" spans="1:15" x14ac:dyDescent="0.25">
      <c r="A96" s="132"/>
      <c r="B96" s="132"/>
      <c r="C96" s="132"/>
      <c r="D96" s="132"/>
      <c r="E96" s="132"/>
      <c r="F96" s="132"/>
      <c r="G96" s="132"/>
      <c r="H96" s="132"/>
      <c r="I96" s="132"/>
      <c r="J96" s="132"/>
      <c r="K96" s="132"/>
      <c r="L96" s="132"/>
      <c r="M96" s="132"/>
      <c r="N96" s="132"/>
      <c r="O96" s="132"/>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138"/>
      <c r="B138" s="138"/>
      <c r="C138" s="138"/>
      <c r="D138" s="138"/>
      <c r="E138" s="138"/>
      <c r="F138" s="138"/>
      <c r="G138" s="138"/>
      <c r="H138" s="138"/>
      <c r="I138" s="138"/>
      <c r="J138" s="138"/>
      <c r="K138" s="138"/>
      <c r="L138" s="138"/>
      <c r="M138" s="138"/>
      <c r="N138" s="138"/>
      <c r="O138" s="138"/>
    </row>
    <row r="139" spans="1:15" x14ac:dyDescent="0.25">
      <c r="A139" s="138"/>
      <c r="B139" s="138"/>
      <c r="C139" s="138"/>
      <c r="D139" s="138"/>
      <c r="E139" s="138"/>
      <c r="F139" s="138"/>
      <c r="G139" s="138"/>
      <c r="H139" s="138"/>
      <c r="I139" s="138"/>
      <c r="J139" s="138"/>
      <c r="K139" s="138"/>
      <c r="L139" s="138"/>
      <c r="M139" s="138"/>
      <c r="N139" s="138"/>
      <c r="O139" s="138"/>
    </row>
    <row r="140" spans="1:15" x14ac:dyDescent="0.25">
      <c r="A140" s="138"/>
      <c r="B140" s="138"/>
      <c r="C140" s="138"/>
      <c r="D140" s="138"/>
      <c r="E140" s="138"/>
      <c r="F140" s="138"/>
      <c r="G140" s="138"/>
      <c r="H140" s="138"/>
      <c r="I140" s="138"/>
      <c r="J140" s="138"/>
      <c r="K140" s="138"/>
      <c r="L140" s="138"/>
      <c r="M140" s="138"/>
      <c r="N140" s="138"/>
      <c r="O140" s="138"/>
    </row>
    <row r="141" spans="1:15" x14ac:dyDescent="0.25">
      <c r="A141" s="138"/>
      <c r="B141" s="138"/>
      <c r="C141" s="138"/>
      <c r="D141" s="138"/>
      <c r="E141" s="138"/>
      <c r="F141" s="138"/>
      <c r="G141" s="138"/>
      <c r="H141" s="138"/>
      <c r="I141" s="138"/>
      <c r="J141" s="138"/>
      <c r="K141" s="138"/>
      <c r="L141" s="138"/>
      <c r="M141" s="138"/>
      <c r="N141" s="138"/>
      <c r="O141" s="138"/>
    </row>
  </sheetData>
  <mergeCells count="109">
    <mergeCell ref="A75:C75"/>
    <mergeCell ref="D75:E75"/>
    <mergeCell ref="F75:G75"/>
    <mergeCell ref="A73:C73"/>
    <mergeCell ref="D73:E73"/>
    <mergeCell ref="F73:G73"/>
    <mergeCell ref="A74:C74"/>
    <mergeCell ref="D74:E74"/>
    <mergeCell ref="F74:G74"/>
    <mergeCell ref="A71:C71"/>
    <mergeCell ref="D71:E71"/>
    <mergeCell ref="F71:G71"/>
    <mergeCell ref="A72:C72"/>
    <mergeCell ref="D72:E72"/>
    <mergeCell ref="F72:G72"/>
    <mergeCell ref="A69:C69"/>
    <mergeCell ref="D69:E69"/>
    <mergeCell ref="F69:G69"/>
    <mergeCell ref="A70:C70"/>
    <mergeCell ref="D70:E70"/>
    <mergeCell ref="F70:G70"/>
    <mergeCell ref="A67:C67"/>
    <mergeCell ref="D67:E67"/>
    <mergeCell ref="F67:G67"/>
    <mergeCell ref="A68:C68"/>
    <mergeCell ref="D68:E68"/>
    <mergeCell ref="F68:G68"/>
    <mergeCell ref="B62:F62"/>
    <mergeCell ref="A63:G63"/>
    <mergeCell ref="A64:G64"/>
    <mergeCell ref="A66:C66"/>
    <mergeCell ref="D66:E66"/>
    <mergeCell ref="F66:G66"/>
    <mergeCell ref="J54:J56"/>
    <mergeCell ref="M54:M56"/>
    <mergeCell ref="N54:N56"/>
    <mergeCell ref="O54:O56"/>
    <mergeCell ref="H55:H56"/>
    <mergeCell ref="I55:I56"/>
    <mergeCell ref="A49:G49"/>
    <mergeCell ref="A50:G50"/>
    <mergeCell ref="A53:O53"/>
    <mergeCell ref="A54:A56"/>
    <mergeCell ref="B54:C55"/>
    <mergeCell ref="D54:D56"/>
    <mergeCell ref="E54:E56"/>
    <mergeCell ref="F54:F56"/>
    <mergeCell ref="G54:G56"/>
    <mergeCell ref="H54:I54"/>
    <mergeCell ref="M42:M44"/>
    <mergeCell ref="N42:N44"/>
    <mergeCell ref="O42:O44"/>
    <mergeCell ref="H43:H44"/>
    <mergeCell ref="I43:I44"/>
    <mergeCell ref="B48:F48"/>
    <mergeCell ref="A39:G39"/>
    <mergeCell ref="A41:M41"/>
    <mergeCell ref="A42:A44"/>
    <mergeCell ref="B42:C43"/>
    <mergeCell ref="D42:D44"/>
    <mergeCell ref="E42:E44"/>
    <mergeCell ref="F42:F44"/>
    <mergeCell ref="G42:G44"/>
    <mergeCell ref="H42:I42"/>
    <mergeCell ref="J42:J44"/>
    <mergeCell ref="A38:G38"/>
    <mergeCell ref="A28:M28"/>
    <mergeCell ref="A29:A31"/>
    <mergeCell ref="B29:C30"/>
    <mergeCell ref="D29:D31"/>
    <mergeCell ref="E29:E31"/>
    <mergeCell ref="F29:F31"/>
    <mergeCell ref="G29:G31"/>
    <mergeCell ref="H29:I29"/>
    <mergeCell ref="J29:J31"/>
    <mergeCell ref="M29:M31"/>
    <mergeCell ref="G15:G17"/>
    <mergeCell ref="H15:I15"/>
    <mergeCell ref="J15:J17"/>
    <mergeCell ref="M15:M17"/>
    <mergeCell ref="N29:N31"/>
    <mergeCell ref="O29:O31"/>
    <mergeCell ref="H30:H31"/>
    <mergeCell ref="I30:I31"/>
    <mergeCell ref="B37:F37"/>
    <mergeCell ref="A82:C82"/>
    <mergeCell ref="E82:G82"/>
    <mergeCell ref="A1:O1"/>
    <mergeCell ref="A3:O3"/>
    <mergeCell ref="A4:O4"/>
    <mergeCell ref="A6:O6"/>
    <mergeCell ref="A8:N9"/>
    <mergeCell ref="A11:N11"/>
    <mergeCell ref="A78:C78"/>
    <mergeCell ref="E78:G78"/>
    <mergeCell ref="A81:C81"/>
    <mergeCell ref="E81:G81"/>
    <mergeCell ref="N15:N17"/>
    <mergeCell ref="O15:O17"/>
    <mergeCell ref="I16:I17"/>
    <mergeCell ref="B24:F24"/>
    <mergeCell ref="A25:G25"/>
    <mergeCell ref="A26:G26"/>
    <mergeCell ref="A14:O14"/>
    <mergeCell ref="A15:A17"/>
    <mergeCell ref="B15:C16"/>
    <mergeCell ref="D15:D17"/>
    <mergeCell ref="E15:E17"/>
    <mergeCell ref="F15:F17"/>
  </mergeCells>
  <conditionalFormatting sqref="J67:M69">
    <cfRule type="dataBar" priority="1">
      <dataBar>
        <cfvo type="min"/>
        <cfvo type="max"/>
        <color rgb="FF63C384"/>
      </dataBar>
      <extLst>
        <ext xmlns:x14="http://schemas.microsoft.com/office/spreadsheetml/2009/9/main" uri="{B025F937-C7B1-47D3-B67F-A62EFF666E3E}">
          <x14:id>{487704FD-9627-4E1B-89C5-51D2B4D5FEA7}</x14:id>
        </ext>
      </extLst>
    </cfRule>
  </conditionalFormatting>
  <pageMargins left="0.70866141732283472" right="0.70866141732283472" top="0.74803149606299213" bottom="0.74803149606299213" header="0.31496062992125984" footer="0.31496062992125984"/>
  <pageSetup scale="49" orientation="landscape" r:id="rId1"/>
  <rowBreaks count="1" manualBreakCount="1">
    <brk id="39" max="14" man="1"/>
  </rowBreaks>
  <colBreaks count="1" manualBreakCount="1">
    <brk id="15" max="83" man="1"/>
  </colBreaks>
  <drawing r:id="rId2"/>
  <legacyDrawing r:id="rId3"/>
  <extLst>
    <ext xmlns:x14="http://schemas.microsoft.com/office/spreadsheetml/2009/9/main" uri="{78C0D931-6437-407d-A8EE-F0AAD7539E65}">
      <x14:conditionalFormattings>
        <x14:conditionalFormatting xmlns:xm="http://schemas.microsoft.com/office/excel/2006/main">
          <x14:cfRule type="dataBar" id="{487704FD-9627-4E1B-89C5-51D2B4D5FEA7}">
            <x14:dataBar minLength="0" maxLength="100" border="1" negativeBarBorderColorSameAsPositive="0">
              <x14:cfvo type="autoMin"/>
              <x14:cfvo type="autoMax"/>
              <x14:borderColor rgb="FF63C384"/>
              <x14:negativeFillColor rgb="FFFF0000"/>
              <x14:negativeBorderColor rgb="FFFF0000"/>
              <x14:axisColor rgb="FF000000"/>
            </x14:dataBar>
          </x14:cfRule>
          <xm:sqref>J67:M69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Diciembre2023</vt:lpstr>
      <vt:lpstr>Diciembre2023!Área_de_impresión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Sanquintin</dc:creator>
  <cp:lastModifiedBy>Carlos Sanquintin</cp:lastModifiedBy>
  <cp:lastPrinted>2024-01-10T17:57:10Z</cp:lastPrinted>
  <dcterms:created xsi:type="dcterms:W3CDTF">2024-01-10T17:52:56Z</dcterms:created>
  <dcterms:modified xsi:type="dcterms:W3CDTF">2024-01-11T15:33:57Z</dcterms:modified>
</cp:coreProperties>
</file>