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C:\Users\ANAFRANC SANTOS\Desktop\SISANOC 2022\"/>
    </mc:Choice>
  </mc:AlternateContent>
  <xr:revisionPtr revIDLastSave="0" documentId="13_ncr:1_{2DC8ABEC-5A5C-4B6A-8A50-09900C40781D}" xr6:coauthVersionLast="47" xr6:coauthVersionMax="47" xr10:uidLastSave="{00000000-0000-0000-0000-000000000000}"/>
  <bookViews>
    <workbookView xWindow="-120" yWindow="-120" windowWidth="29040" windowHeight="15720" tabRatio="859" firstSheet="2" activeTab="2" xr2:uid="{00000000-000D-0000-FFFF-FFFF00000000}"/>
  </bookViews>
  <sheets>
    <sheet name="Balance de Comprobación" sheetId="28" state="hidden" r:id="rId1"/>
    <sheet name="Notas 1-6" sheetId="31" state="hidden" r:id="rId2"/>
    <sheet name="NOTAS ESTADOS FINANCIEROS 2022" sheetId="32" r:id="rId3"/>
  </sheets>
  <externalReferences>
    <externalReference r:id="rId4"/>
  </externalReferences>
  <definedNames>
    <definedName name="_xlnm._FilterDatabase" localSheetId="0" hidden="1">'Balance de Comprobación'!$A$11:$G$166</definedName>
    <definedName name="_Hlk2259075" localSheetId="1">'Notas 1-6'!#REF!</definedName>
    <definedName name="_Toc475032663" localSheetId="1">'Notas 1-6'!#REF!</definedName>
    <definedName name="_xlnm.Print_Area" localSheetId="2">'NOTAS ESTADOS FINANCIEROS 2022'!$A$4:$G$76</definedName>
    <definedName name="OLE_LINK1" localSheetId="2">'NOTAS ESTADOS FINANCIEROS 2022'!$A$17</definedName>
    <definedName name="OLE_LINK2" localSheetId="1">'Notas 1-6'!#REF!</definedName>
    <definedName name="OLE_LINK3" localSheetId="2">'NOTAS ESTADOS FINANCIEROS 2022'!#REF!</definedName>
    <definedName name="OLE_LINK4" localSheetId="2">'NOTAS ESTADOS FINANCIEROS 2022'!#REF!</definedName>
    <definedName name="_xlnm.Print_Titles" localSheetId="0">'Balance de Comprobación'!$1:$11</definedName>
    <definedName name="_xlnm.Print_Titles" localSheetId="2">'NOTAS ESTADOS FINANCIEROS 2022'!$1:$3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0" i="32" l="1"/>
  <c r="C184" i="32"/>
  <c r="B184" i="32"/>
  <c r="C192" i="32"/>
  <c r="B192" i="32"/>
  <c r="C232" i="32"/>
  <c r="B232" i="32"/>
  <c r="C150" i="32"/>
  <c r="B150" i="32"/>
  <c r="C141" i="32"/>
  <c r="B141" i="32"/>
  <c r="C106" i="32"/>
  <c r="B106" i="32"/>
  <c r="C114" i="32"/>
  <c r="B114" i="32"/>
  <c r="C94" i="32"/>
  <c r="B94" i="32"/>
  <c r="C85" i="32"/>
  <c r="B85" i="32"/>
  <c r="C75" i="32"/>
  <c r="B75" i="32"/>
  <c r="C28" i="32"/>
  <c r="B28" i="32"/>
  <c r="C17" i="32"/>
  <c r="B17" i="32"/>
  <c r="C143" i="32"/>
  <c r="C47" i="32"/>
  <c r="B47" i="32"/>
  <c r="B80" i="32"/>
  <c r="C80" i="32"/>
  <c r="B211" i="32" l="1"/>
  <c r="B208" i="32"/>
  <c r="B205" i="32"/>
  <c r="B202" i="32"/>
  <c r="B200" i="32"/>
  <c r="B197" i="32"/>
  <c r="B193" i="32"/>
  <c r="B170" i="32" l="1"/>
  <c r="B165" i="32"/>
  <c r="B157" i="32"/>
  <c r="B151" i="32"/>
  <c r="B153" i="32"/>
  <c r="B177" i="32" l="1"/>
  <c r="C177" i="32" l="1"/>
  <c r="C187" i="32" l="1"/>
  <c r="B99" i="32"/>
  <c r="C99" i="32"/>
  <c r="G64" i="32"/>
  <c r="G63" i="32"/>
  <c r="G60" i="32"/>
  <c r="G59" i="32"/>
  <c r="G58" i="32"/>
  <c r="G57" i="32"/>
  <c r="G56" i="32"/>
  <c r="G55" i="32"/>
  <c r="C228" i="32" l="1"/>
  <c r="C88" i="32"/>
  <c r="B88" i="32"/>
  <c r="B228" i="32"/>
  <c r="C132" i="32"/>
  <c r="B132" i="32"/>
  <c r="F66" i="32"/>
  <c r="B66" i="32"/>
  <c r="F61" i="32"/>
  <c r="C43" i="32"/>
  <c r="B43" i="32"/>
  <c r="B24" i="32"/>
  <c r="C24" i="32"/>
  <c r="G65" i="32" l="1"/>
  <c r="A43" i="32"/>
  <c r="B61" i="32"/>
  <c r="B67" i="32" s="1"/>
  <c r="D66" i="32"/>
  <c r="E61" i="32"/>
  <c r="B110" i="32"/>
  <c r="C235" i="32"/>
  <c r="F67" i="32"/>
  <c r="C66" i="32"/>
  <c r="C61" i="32"/>
  <c r="C110" i="32"/>
  <c r="B187" i="32"/>
  <c r="B50" i="32"/>
  <c r="D61" i="32"/>
  <c r="E66" i="32"/>
  <c r="B143" i="32"/>
  <c r="B235" i="32"/>
  <c r="F158" i="28"/>
  <c r="D158" i="28"/>
  <c r="F162" i="28"/>
  <c r="D162" i="28"/>
  <c r="F2" i="28"/>
  <c r="D2" i="28"/>
  <c r="E67" i="32" l="1"/>
  <c r="D67" i="32"/>
  <c r="C67" i="32"/>
  <c r="G66" i="32"/>
  <c r="G61" i="32"/>
  <c r="G67" i="32" l="1"/>
  <c r="E2" i="3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Asesoría Dirección</author>
  </authors>
  <commentList>
    <comment ref="D11" authorId="0" shapeId="0" xr:uid="{00000000-0006-0000-0000-000001000000}">
      <text>
        <r>
          <rPr>
            <b/>
            <sz val="9"/>
            <color indexed="81"/>
            <rFont val="Tahoma"/>
            <family val="2"/>
          </rPr>
          <t>Asesoría Dirección:</t>
        </r>
        <r>
          <rPr>
            <sz val="9"/>
            <color indexed="81"/>
            <rFont val="Tahoma"/>
            <family val="2"/>
          </rPr>
          <t xml:space="preserve">
Desde el "Balance de Comprobación" del período actual, copiar desde la celda F24 hasta la celda F152 y pegar en esta columna en la celda F24. Los demás datos se digitan en la hoja de "Datos".</t>
        </r>
      </text>
    </comment>
    <comment ref="F11" authorId="0" shapeId="0" xr:uid="{00000000-0006-0000-0000-000002000000}">
      <text>
        <r>
          <rPr>
            <b/>
            <sz val="9"/>
            <color indexed="81"/>
            <rFont val="Tahoma"/>
            <family val="2"/>
          </rPr>
          <t>Asesoría Dirección:</t>
        </r>
        <r>
          <rPr>
            <sz val="9"/>
            <color indexed="81"/>
            <rFont val="Tahoma"/>
            <family val="2"/>
          </rPr>
          <t xml:space="preserve">
Desde el Balance de Comprobación del año anterior, copiar desde la celda F13 hasta la celda F155 y pegar en esta columna en la celda F13.</t>
        </r>
      </text>
    </comment>
    <comment ref="C32" authorId="0" shapeId="0" xr:uid="{00000000-0006-0000-0000-000003000000}">
      <text>
        <r>
          <rPr>
            <b/>
            <sz val="9"/>
            <color indexed="81"/>
            <rFont val="Tahoma"/>
            <family val="2"/>
          </rPr>
          <t>Asesoría Dirección:</t>
        </r>
        <r>
          <rPr>
            <sz val="9"/>
            <color indexed="81"/>
            <rFont val="Tahoma"/>
            <family val="2"/>
          </rPr>
          <t xml:space="preserve">
Desde el Balance de Comprobación mecanizado, seleccione desde este punto hasta la línea 157, copie y pegue (como 1-2-3). 
Luego pegue aquí (como 1-2-3).</t>
        </r>
      </text>
    </comment>
  </commentList>
</comments>
</file>

<file path=xl/sharedStrings.xml><?xml version="1.0" encoding="utf-8"?>
<sst xmlns="http://schemas.openxmlformats.org/spreadsheetml/2006/main" count="729" uniqueCount="366">
  <si>
    <t>(Valores en RD$)</t>
  </si>
  <si>
    <t xml:space="preserve"> </t>
  </si>
  <si>
    <t>Capital</t>
  </si>
  <si>
    <t>Estado de Rendimiento Financiero</t>
  </si>
  <si>
    <t>Deterioro del valor de propiedad, planta y equipo</t>
  </si>
  <si>
    <t>Resultado del período</t>
  </si>
  <si>
    <t>Transferencias</t>
  </si>
  <si>
    <t>Diferencia para control debe ser cero</t>
  </si>
  <si>
    <t>Consejo Nacional de Investigaciones Agropecuarias y Forestales -CONIAF-</t>
  </si>
  <si>
    <t>bc2019</t>
  </si>
  <si>
    <t>Balanza de comprobación</t>
  </si>
  <si>
    <t>Mapeo</t>
  </si>
  <si>
    <t>Nombre de la cuenta</t>
  </si>
  <si>
    <t>**</t>
  </si>
  <si>
    <t>ACTIVOS</t>
  </si>
  <si>
    <t>0001</t>
  </si>
  <si>
    <t>Caja chica</t>
  </si>
  <si>
    <t>Banco y Cuenta del Tesoro</t>
  </si>
  <si>
    <t>0004</t>
  </si>
  <si>
    <t>Cuentas por cobrar funcionarios y empleados</t>
  </si>
  <si>
    <t>0005</t>
  </si>
  <si>
    <t>Material gastable</t>
  </si>
  <si>
    <t>0006</t>
  </si>
  <si>
    <t>Pagos anticipados</t>
  </si>
  <si>
    <t>0012</t>
  </si>
  <si>
    <t>Mobiliarios y equipos de oficina</t>
  </si>
  <si>
    <t>Depreciación acumulada</t>
  </si>
  <si>
    <t>0013</t>
  </si>
  <si>
    <t>Intangibles</t>
  </si>
  <si>
    <t>Amortización</t>
  </si>
  <si>
    <t>PASIVOS</t>
  </si>
  <si>
    <t>0016</t>
  </si>
  <si>
    <t>Cuentas por pagar</t>
  </si>
  <si>
    <t>0019</t>
  </si>
  <si>
    <t>Retenciones y acumulaciones por pagar</t>
  </si>
  <si>
    <t>ACTIVOS NETO/PATRIMONIO</t>
  </si>
  <si>
    <t>0033</t>
  </si>
  <si>
    <t>Resultado acumulado</t>
  </si>
  <si>
    <t>0032</t>
  </si>
  <si>
    <t>Ajustes</t>
  </si>
  <si>
    <t>INGRESOS</t>
  </si>
  <si>
    <t>0037</t>
  </si>
  <si>
    <t>Ingresos</t>
  </si>
  <si>
    <t>GASTOS</t>
  </si>
  <si>
    <t>SERVICIOS PERSONALES</t>
  </si>
  <si>
    <t>REMUNERACIONES</t>
  </si>
  <si>
    <t>0039</t>
  </si>
  <si>
    <t>0010</t>
  </si>
  <si>
    <t>Sueldos fijos</t>
  </si>
  <si>
    <t>0011</t>
  </si>
  <si>
    <t>Sueldos al personal contratado y/o igualado</t>
  </si>
  <si>
    <t>Sueldo al personal nominal en periodo probatorio</t>
  </si>
  <si>
    <t>Sueldo anual no. 13</t>
  </si>
  <si>
    <t>2.1.1.5.01</t>
  </si>
  <si>
    <t>Prestaciones económicas</t>
  </si>
  <si>
    <t>0014</t>
  </si>
  <si>
    <t>Proporción de vacaciones no disfrutadas</t>
  </si>
  <si>
    <t>SOBRESUELDOS</t>
  </si>
  <si>
    <t>0015</t>
  </si>
  <si>
    <t>Compensación por horas extraordinarias</t>
  </si>
  <si>
    <t>Compensación por servicio de seguridad</t>
  </si>
  <si>
    <t>0017</t>
  </si>
  <si>
    <t>Bono por desempeño</t>
  </si>
  <si>
    <t>GRATIFICACIONES Y BONIFICACIONES</t>
  </si>
  <si>
    <t>0018</t>
  </si>
  <si>
    <t>Gratificaciones por aniversario de institución</t>
  </si>
  <si>
    <t>CONTRIBUCIONES A LA SEGURIDAD SOCIAL Y RIESGO LABORAL</t>
  </si>
  <si>
    <t>Contribuciones al seguro de salud</t>
  </si>
  <si>
    <t xml:space="preserve">Contribuciones al seguro de pensiones </t>
  </si>
  <si>
    <t>Contribuciones al seguro de riesgo laboral</t>
  </si>
  <si>
    <t>SERVICIOS NO PERSONALES</t>
  </si>
  <si>
    <t>SERVICIOS BÁSICOS</t>
  </si>
  <si>
    <t>0044</t>
  </si>
  <si>
    <t>Servicios telefónico de larga distancia</t>
  </si>
  <si>
    <t>Teléfono local</t>
  </si>
  <si>
    <t>Telefax y correo</t>
  </si>
  <si>
    <t>Servicio de internet y televisión por cable</t>
  </si>
  <si>
    <t>Energía eléctrica</t>
  </si>
  <si>
    <t>PUBLICIDAD, IMPRESIÓN Y ENCUADERNACIÓN</t>
  </si>
  <si>
    <t>Publicidad y propaganda</t>
  </si>
  <si>
    <t>Impresión y encuadernación</t>
  </si>
  <si>
    <t>VIÁTICOS</t>
  </si>
  <si>
    <t>Viáticos dentro del país</t>
  </si>
  <si>
    <t>Viáticos fuera del país</t>
  </si>
  <si>
    <t>TRANSPORTE Y ALMACENAJES</t>
  </si>
  <si>
    <t>Pasajes</t>
  </si>
  <si>
    <t>Peajes</t>
  </si>
  <si>
    <t>ALQUILERES Y RENTA</t>
  </si>
  <si>
    <t>Edificios y locales</t>
  </si>
  <si>
    <t>2.2.5.4.01</t>
  </si>
  <si>
    <t>Alquiler de vehículo</t>
  </si>
  <si>
    <t>Otros alquileres</t>
  </si>
  <si>
    <t>SEGUROS</t>
  </si>
  <si>
    <t>Seguro de bienes muebles</t>
  </si>
  <si>
    <t>2.2.6.3.01</t>
  </si>
  <si>
    <t>Seguro de personas</t>
  </si>
  <si>
    <t>CONSERV., REPS. MENORES E INSTALACIONES TEMP.</t>
  </si>
  <si>
    <t>Servicios especiales de mantenimiento y reparación</t>
  </si>
  <si>
    <t>2.2.7.1.07</t>
  </si>
  <si>
    <t>Servicios de pintura y derivados con fin de higiene y embellecimiento</t>
  </si>
  <si>
    <t>Reparaciones de obras menores</t>
  </si>
  <si>
    <t>Mant. y rep. De equipo de oficina y muebles</t>
  </si>
  <si>
    <t>2.2.7.2.05</t>
  </si>
  <si>
    <t>Mant. y rep. De equipo de comunicación</t>
  </si>
  <si>
    <t>Mant. y rep. De equipo de transporte, tracción y elevación</t>
  </si>
  <si>
    <t xml:space="preserve">OTROS SERVICIOS NO PERSONALES </t>
  </si>
  <si>
    <t>Comisiones y gastos bancarios</t>
  </si>
  <si>
    <t>2.2.8.3.01</t>
  </si>
  <si>
    <t xml:space="preserve">Servicios sanitarios médicos y veterinarios </t>
  </si>
  <si>
    <t>Fumigación</t>
  </si>
  <si>
    <t>Activos prepagados</t>
  </si>
  <si>
    <t>Lavandería</t>
  </si>
  <si>
    <t>Limpieza e higiene</t>
  </si>
  <si>
    <t>Eventos generales</t>
  </si>
  <si>
    <t>Festividades</t>
  </si>
  <si>
    <t>Servicios jurídicos</t>
  </si>
  <si>
    <t>2.2.8.7.04</t>
  </si>
  <si>
    <t>Servicios de capacitación</t>
  </si>
  <si>
    <t>Otros servicios técnicos profesionales</t>
  </si>
  <si>
    <r>
      <t>Impuestos</t>
    </r>
    <r>
      <rPr>
        <sz val="8"/>
        <rFont val="Calibri"/>
        <family val="2"/>
        <scheme val="minor"/>
      </rPr>
      <t> </t>
    </r>
  </si>
  <si>
    <t>MATERIALES Y SUMINISTROS</t>
  </si>
  <si>
    <t>ALIMENTOS Y PRODUCTOS AGROFORESTALES</t>
  </si>
  <si>
    <t>2.3.1.1.01</t>
  </si>
  <si>
    <t>Alimentos y bebidas para personas</t>
  </si>
  <si>
    <t>0041</t>
  </si>
  <si>
    <t>2.3.1.3.03</t>
  </si>
  <si>
    <t>Productos forestales</t>
  </si>
  <si>
    <t>TEXTILES Y VESTUARIOS</t>
  </si>
  <si>
    <t>2.3.2.1.01</t>
  </si>
  <si>
    <t>Hilados y telas</t>
  </si>
  <si>
    <t>2.3.2.2.01</t>
  </si>
  <si>
    <t>Acabados textiles</t>
  </si>
  <si>
    <t>2.3.2.3.01</t>
  </si>
  <si>
    <t>Prendas de vestir</t>
  </si>
  <si>
    <t>PRODUCTOS DE PAPEL, CARTÓN E IMPRESO</t>
  </si>
  <si>
    <t>2.3.3.1.01</t>
  </si>
  <si>
    <t>Papel de escritorio</t>
  </si>
  <si>
    <t>2.3.3.2.01</t>
  </si>
  <si>
    <t>Productos de papel y cartón</t>
  </si>
  <si>
    <t>2.3.3.3.01</t>
  </si>
  <si>
    <t>Productos de artes gráficas</t>
  </si>
  <si>
    <t>2.3.4.1.01</t>
  </si>
  <si>
    <t>Productos medicinales para uso humano</t>
  </si>
  <si>
    <t>PRODUCTOS DE CUERO, CAUCHO Y PLÁSTICOS</t>
  </si>
  <si>
    <t>2.3.5.2.01</t>
  </si>
  <si>
    <t>Artículos de cuero</t>
  </si>
  <si>
    <t>Libros, revistas y periódicos</t>
  </si>
  <si>
    <t>2.3.5.3.01</t>
  </si>
  <si>
    <t>Llantas y neumáticos</t>
  </si>
  <si>
    <t>2.3.5.4.01</t>
  </si>
  <si>
    <t>Artículos de caucho</t>
  </si>
  <si>
    <t>2.3.5.5.01</t>
  </si>
  <si>
    <t>Artículos de plástico</t>
  </si>
  <si>
    <t>PRODUCTOS DE MINERALES, METÁLICOS Y NO METÁLICOS</t>
  </si>
  <si>
    <t>2.3.6.1.01</t>
  </si>
  <si>
    <t>Productos de cemento</t>
  </si>
  <si>
    <t>2.3.6.1.04</t>
  </si>
  <si>
    <t>Productos de yeso</t>
  </si>
  <si>
    <t>2.3.6.2.01</t>
  </si>
  <si>
    <t>Productos de vidrio</t>
  </si>
  <si>
    <t>2.3.6.3.01</t>
  </si>
  <si>
    <t>Productos ferrosos</t>
  </si>
  <si>
    <t>2.3.6.3.02</t>
  </si>
  <si>
    <t>Productos no ferrosos</t>
  </si>
  <si>
    <t>Herramientas menores</t>
  </si>
  <si>
    <t>Productos de hojalata</t>
  </si>
  <si>
    <t>2.3.6.3.06</t>
  </si>
  <si>
    <t>Accesorios de metal</t>
  </si>
  <si>
    <t>Piedra, arcilla y arena</t>
  </si>
  <si>
    <t>COMBUSTIBLES, LUBRICANTES, PRODUCTOS QUÍMICOS Y CONEXOS</t>
  </si>
  <si>
    <t>2.3.7.1.01</t>
  </si>
  <si>
    <t>Gasolina</t>
  </si>
  <si>
    <t>2.3.7.1.02</t>
  </si>
  <si>
    <t>Gasoil</t>
  </si>
  <si>
    <t>Aceites y grasas</t>
  </si>
  <si>
    <t>2.3.7.2.03</t>
  </si>
  <si>
    <t>Productos químicos de laboratorio y de uso personal</t>
  </si>
  <si>
    <t>2.3.7.2.05</t>
  </si>
  <si>
    <t>Insecticidas, fumigantes y otros</t>
  </si>
  <si>
    <t>2.3.7.2.06</t>
  </si>
  <si>
    <t>Pinturas, lacas, barnices, diluyentes y absorbentes para pinturas</t>
  </si>
  <si>
    <t>PRODUCTOS Y ÚTILES VARIOS</t>
  </si>
  <si>
    <t>2.3.9.1.01</t>
  </si>
  <si>
    <t>Material para limpieza</t>
  </si>
  <si>
    <t>2.3.9.2.01</t>
  </si>
  <si>
    <t>Útiles de escritorio, oficina e informática </t>
  </si>
  <si>
    <t>2.3.9.3.01</t>
  </si>
  <si>
    <t>Útiles menores médico quirurgicos</t>
  </si>
  <si>
    <t>Útiles destinados a actividades deportivas y recreativas</t>
  </si>
  <si>
    <t xml:space="preserve">2.3.9.4.01 </t>
  </si>
  <si>
    <t>2.3.9.6.01</t>
  </si>
  <si>
    <t>Productos eléctricos y afines</t>
  </si>
  <si>
    <t>2.3.9.7.01</t>
  </si>
  <si>
    <t xml:space="preserve">Productos y utiles veterinarios </t>
  </si>
  <si>
    <t>2.3.9.8.01</t>
  </si>
  <si>
    <t>Otros repuestos y accesorios menores</t>
  </si>
  <si>
    <t>2.3.9.9.01</t>
  </si>
  <si>
    <t>Productos y útiles varios</t>
  </si>
  <si>
    <t>2.3.9.9.02</t>
  </si>
  <si>
    <t>Bonos para útiles diversos</t>
  </si>
  <si>
    <t>2.3.6.4.07</t>
  </si>
  <si>
    <t>Minerales</t>
  </si>
  <si>
    <t xml:space="preserve">2.3.9.5.01 </t>
  </si>
  <si>
    <t>Útiles de cocina y comedor</t>
  </si>
  <si>
    <t>Otros</t>
  </si>
  <si>
    <t>TRANSFERENCIAS CORRIENTES</t>
  </si>
  <si>
    <t>0040</t>
  </si>
  <si>
    <t>2.4.1.2.02</t>
  </si>
  <si>
    <t>Ayudas y donaciones ocacionales a hogares y personas</t>
  </si>
  <si>
    <t>2.4.1.4.01</t>
  </si>
  <si>
    <t>Becas nacionales</t>
  </si>
  <si>
    <t>2.4.1.4.02</t>
  </si>
  <si>
    <t>Becas extranjeras</t>
  </si>
  <si>
    <t>2.4.1.6.01</t>
  </si>
  <si>
    <t>Transferencias corrientes a asociaciones sin fines de lucro</t>
  </si>
  <si>
    <t>0042</t>
  </si>
  <si>
    <t>Gasto de depreciación</t>
  </si>
  <si>
    <t>Gasto de amortización</t>
  </si>
  <si>
    <t>Pérdida por retiro</t>
  </si>
  <si>
    <t>(Ganancia) pérdida</t>
  </si>
  <si>
    <t>*</t>
  </si>
  <si>
    <t>Banco de Reservas (cta No. 240006802-4)</t>
  </si>
  <si>
    <t>Cuenta del Tesoro</t>
  </si>
  <si>
    <t>Total</t>
  </si>
  <si>
    <t>Adiciones</t>
  </si>
  <si>
    <t>Retiros</t>
  </si>
  <si>
    <t>Asignación presupuestaria</t>
  </si>
  <si>
    <t>Compromisos</t>
  </si>
  <si>
    <t>Notas a los estados financieros</t>
  </si>
  <si>
    <t>Inversiones</t>
  </si>
  <si>
    <t>Alimentos y Bebidas</t>
  </si>
  <si>
    <t>Productos de Papel</t>
  </si>
  <si>
    <t>Materiales de Limpieza</t>
  </si>
  <si>
    <t xml:space="preserve">Utiles de Escritorio </t>
  </si>
  <si>
    <t>Papel de Escritorio</t>
  </si>
  <si>
    <t>Nota #7 Efectivo y equivalentes de efectivo.</t>
  </si>
  <si>
    <t xml:space="preserve">Descripción                                                                              </t>
  </si>
  <si>
    <t xml:space="preserve">Descripción                                                                                   </t>
  </si>
  <si>
    <t xml:space="preserve">                                                                                                          </t>
  </si>
  <si>
    <t>Edif. Y comp.</t>
  </si>
  <si>
    <t>Maq. Y Equipos</t>
  </si>
  <si>
    <t>Mob. Y equ. de ofic.</t>
  </si>
  <si>
    <t>Equipo,Transp y otros</t>
  </si>
  <si>
    <t>Const. En Proceso</t>
  </si>
  <si>
    <t>Superávit revaluación</t>
  </si>
  <si>
    <t>Saldo al final del periodo</t>
  </si>
  <si>
    <t xml:space="preserve">Dep. Acum. al inicio del periodo  </t>
  </si>
  <si>
    <t>Cargo del periodo</t>
  </si>
  <si>
    <t xml:space="preserve">                                                                                                            </t>
  </si>
  <si>
    <t xml:space="preserve">Descripción                                                                                       </t>
  </si>
  <si>
    <t xml:space="preserve">                                                                                                         </t>
  </si>
  <si>
    <t xml:space="preserve">                                                                                                                 </t>
  </si>
  <si>
    <t xml:space="preserve">Contingencias </t>
  </si>
  <si>
    <t xml:space="preserve">Resultados positivos (ahorro)/negativo (desahorro) </t>
  </si>
  <si>
    <t>Patrimonio Neto</t>
  </si>
  <si>
    <t>Es necesario ajustar las hojas, antes de imprimir!</t>
  </si>
  <si>
    <t>Comisiones y Gastos Bancarios</t>
  </si>
  <si>
    <t xml:space="preserve">                                                                                                                                                              El  Coniaf  tiene  su  domicilio  en  la  calle  Félix  María  del  Monte  #8,  Gazcue,  Santo Domingo, R.D.                                                                                                                                                                       
                                                                                                                                                            Sus principales funcionarios se citan de la manera siguiente:</t>
  </si>
  <si>
    <t>Un detalle del efectivo y equivalente de efectivo al 31 de diciembre de 2021 y 2020 es como sigue:</t>
  </si>
  <si>
    <t>Banco de Reservas (cta No. 314-0002230)</t>
  </si>
  <si>
    <t>Cuenta Fondo Reponible (cta No. 013-004978-6)</t>
  </si>
  <si>
    <t>Licencia Informática</t>
  </si>
  <si>
    <t>Seguros de muebles e inmuebles</t>
  </si>
  <si>
    <t>Materiales y suministros</t>
  </si>
  <si>
    <t>Alimentos y productos agroforestales</t>
  </si>
  <si>
    <t>Productos de papel, cartón e impreso</t>
  </si>
  <si>
    <t>Productos de cuero, caucho y plásticos</t>
  </si>
  <si>
    <t>Combustibles, lubricantes, productos químicos y conexos</t>
  </si>
  <si>
    <t>Utiles Menores Medico quirúrgico</t>
  </si>
  <si>
    <t>Productos Electricos y afines</t>
  </si>
  <si>
    <t>Remuneraciones</t>
  </si>
  <si>
    <t>Sobresueldos</t>
  </si>
  <si>
    <t>Contribuciones a la seguridad social y riesgo laboral</t>
  </si>
  <si>
    <t>Transferencias corrientes</t>
  </si>
  <si>
    <t>Servicios básicos</t>
  </si>
  <si>
    <t>Productos de minerales, metálicos y no metálicos</t>
  </si>
  <si>
    <t>Viáticos</t>
  </si>
  <si>
    <t>Transporte y almacenajes</t>
  </si>
  <si>
    <t>Alquileres y renta</t>
  </si>
  <si>
    <t>Seguros</t>
  </si>
  <si>
    <t>Conserv., reps. menores e instalaciones temp.</t>
  </si>
  <si>
    <t xml:space="preserve">Otros servicios no personales </t>
  </si>
  <si>
    <t>Otros ingresos</t>
  </si>
  <si>
    <t xml:space="preserve">Antes de imprimir </t>
  </si>
  <si>
    <t>Antes de enviar archivo sin fórmulas</t>
  </si>
  <si>
    <t>Cada estado se debe:</t>
  </si>
  <si>
    <t>Desplegar el filtro</t>
  </si>
  <si>
    <t>Copiar y solo pegar valores (1-2-3)</t>
  </si>
  <si>
    <t>Crear un nuevo archivo "…para DIGECOG"</t>
  </si>
  <si>
    <t>Antes de trabajar en esta hoja</t>
  </si>
  <si>
    <t xml:space="preserve">Mostrar todas las celdas ocultas de las "Notas 7 a 48" </t>
  </si>
  <si>
    <t xml:space="preserve">Completar la información de la hoja de datos, iniciando </t>
  </si>
  <si>
    <t>desde la línea 2</t>
  </si>
  <si>
    <t>IMPORTANTE!!</t>
  </si>
  <si>
    <t xml:space="preserve">Filtrar, quitar las "Vacias" en la 1ra o 2da columna </t>
  </si>
  <si>
    <t xml:space="preserve">despues del ano anterior al período,celda amarilla) </t>
  </si>
  <si>
    <t>Nota #8 Inventarios</t>
  </si>
  <si>
    <t>Nota# 9 Pagos anticipados</t>
  </si>
  <si>
    <t>Nota#10 Propiedad, planta y equipo</t>
  </si>
  <si>
    <t>Becas del SINIAF</t>
  </si>
  <si>
    <t>Proyectos de Investigación</t>
  </si>
  <si>
    <t>0043</t>
  </si>
  <si>
    <r>
      <t xml:space="preserve">
Nota</t>
    </r>
    <r>
      <rPr>
        <b/>
        <sz val="48"/>
        <rFont val="Times New Roman"/>
        <family val="1"/>
      </rPr>
      <t xml:space="preserve"> </t>
    </r>
    <r>
      <rPr>
        <b/>
        <sz val="12"/>
        <rFont val="Times New Roman"/>
        <family val="1"/>
      </rPr>
      <t xml:space="preserve">#1.  	Entidad Económica.
</t>
    </r>
    <r>
      <rPr>
        <sz val="12"/>
        <rFont val="Times New Roman"/>
        <family val="1"/>
      </rPr>
      <t xml:space="preserve">Coniaf es una institución descentralizada del Gobierno Dominicano, que fortalece, estimula    y orienta el Sistema Nacional, Validación y Transferencia de Tecnología Agropecuaria y Forestal.  Fue instituido mediante Decreto del Poder Ejecutivo No.687-00 en fecha 2 de septiembre del año 2000 y luego en el septiembre 2012 fue  promulgada  la  Ley 251-12.                                                                                                                                                                                                         </t>
    </r>
  </si>
  <si>
    <r>
      <t xml:space="preserve">Nota #2.   Base de presentación 
</t>
    </r>
    <r>
      <rPr>
        <sz val="12"/>
        <rFont val="Times New Roman"/>
        <family val="1"/>
      </rPr>
      <t>Los Estados Financieros han sido preparados de conformidad con las Normas Internacionales de Contabilidad del Sector Público (NICSP), adoptadas por la Dirección General de Contabilidad Gubernamental de la República Dominicana (DIGECOG).                
                                                                                                                                                         El CONIAF presenta su presupuesto aprobado según la base contable de efectivo y los Estados Financieros sobre la base d acumulación (o devengo) conforme a las estipulaciones d las NICESP 24 “Presentación de Información del Presupuesto en los Estados Financieros”.                                                                                                                           El presupuesto se aprueba según la base contable de efectivo, siguiendo una clasificación de pago por funciones. El presupuesto aprobado cubre el periodo fiscal que va desde el 1ro. de enero hasta el 31 de diciembre de 2020 y es incluido como información suplementaria en los Estados Financieros y sus Notas.                                                        
La emisión y aprobación final de los Estados Financieros está autorizada por la Directora  Ejecutiva como funcionaria de más alto nivel del CONIAF.</t>
    </r>
  </si>
  <si>
    <r>
      <t xml:space="preserve">Nota # 3 Moneda funcional y de presentación 
</t>
    </r>
    <r>
      <rPr>
        <sz val="12"/>
        <rFont val="Times New Roman"/>
        <family val="1"/>
      </rPr>
      <t xml:space="preserve">Los Estados Financieros están presentados en pesos dominicanos (RD$) moneda de curso legal en República Dominicana.
</t>
    </r>
    <r>
      <rPr>
        <b/>
        <sz val="12"/>
        <rFont val="Times New Roman"/>
        <family val="1"/>
      </rPr>
      <t xml:space="preserve">
D) Reconocimiento de las Transacciones
</t>
    </r>
    <r>
      <rPr>
        <sz val="12"/>
        <rFont val="Times New Roman"/>
        <family val="1"/>
      </rPr>
      <t xml:space="preserve">Las transacciones que afectan a las entidades económicas determinan modificaciones en el patrimonio, así como en los resultados de las operaciones. El momento en el cual se considera modificado el patrimonio y los resultados de la entidad, es con el devengamiento, además se considera consumida la apropiación y ejecutado el presupuesto.   </t>
    </r>
  </si>
  <si>
    <r>
      <rPr>
        <b/>
        <sz val="12"/>
        <rFont val="Times New Roman"/>
        <family val="1"/>
      </rPr>
      <t>Nota #4 Uso de estimados y Juicios</t>
    </r>
    <r>
      <rPr>
        <sz val="12"/>
        <rFont val="Times New Roman"/>
        <family val="1"/>
      </rPr>
      <t xml:space="preserve">
La preparación de los Estados Financieros de conformidad con las NICSP, requiere que la administración realice juicios estimaciones y supuestos que afectan la aplicación de las Políticas Contables y los montos de activos, pasivos, ingresos y gastos reportados. Los resultados reales pueden diferir de estas estimaciones.
Las estimaciones y supuestos relevantes son revisados regularmente, las cuales son reconocidas prospectivamente.
</t>
    </r>
    <r>
      <rPr>
        <b/>
        <sz val="12"/>
        <rFont val="Times New Roman"/>
        <family val="1"/>
      </rPr>
      <t>Juicios</t>
    </r>
    <r>
      <rPr>
        <sz val="12"/>
        <rFont val="Times New Roman"/>
        <family val="1"/>
      </rPr>
      <t xml:space="preserve">
La información sobre juicios realizados en la aplicación de Políticas Contables que tienen el efecto más importante sobre los montos reconocidos en el Estado de Rendimiento Financiero se describe en la Nota referente a gastos generales y administrativos (alquileres); se determina si un acuerdo contiene un arrendamiento y su clasificación.
</t>
    </r>
    <r>
      <rPr>
        <b/>
        <sz val="12"/>
        <rFont val="Times New Roman"/>
        <family val="1"/>
      </rPr>
      <t>Supuesto e incertidumbre en las estimaciones</t>
    </r>
    <r>
      <rPr>
        <sz val="12"/>
        <rFont val="Times New Roman"/>
        <family val="1"/>
      </rPr>
      <t xml:space="preserve">
La información sobre los supuestos e incertidumbre de estimación que tiene un riesgo significativo de resultar en un ajuste material en los años terminados el 31 de diciembre de 2020 y 2029 se incluye en la Nota referente a compromisos y contingencias; reconocimiento y medición de contingencias; supuestos claves relacionados con la probabilidad y magnitud de una salida de recursos económicos.
</t>
    </r>
    <r>
      <rPr>
        <b/>
        <sz val="12"/>
        <rFont val="Times New Roman"/>
        <family val="1"/>
      </rPr>
      <t>Medición de los valores razonables.</t>
    </r>
    <r>
      <rPr>
        <sz val="12"/>
        <rFont val="Times New Roman"/>
        <family val="1"/>
      </rPr>
      <t xml:space="preserve">
La entidad cuenta con un marco de control establecido en relación con el cálculo de los valores razonables y tiene la responsabilidad general por la supervisión de todas las mediciones significativas de este, incluyendo los de Niveles 3.
</t>
    </r>
  </si>
  <si>
    <t xml:space="preserve">Cuando se mide el valor razonable de un activo o pasivo, la (nombre de la Institución que informa) utiliza siempre que sea posible, precios cotizados en un mercado activo.
Si el mercado para un activo o pasivo no es activo, la entidad establecerá el valor razonable utilizando una técnica de valoración. Con ésta se busca establecer cuál será el precio de una transacción realizada a la fecha de medición.
Los valores se clasifican en niveles distintos dentro de una jerarquía como sigue:
Nivel 1: Precios (no-ajustados) en mercados activos para activos o pasivos idénticos,
Nivel 2: Datos diferentes de los precios cotizados incluidos en el Nivel 1 que sean observados para el activo o pasivo, ya sea directa (precios) o indirectamente (derivados de los precios).
Nivel 3: Datos para el activo o pasivo que no se basan en datos de mercados observables (variables no observables).
Si las variables usadas para medir el valor razonable de un activo o pasivo pueden clasificarse en niveles distintos de la jerarquía del valor razonable, entonces la medición se clasifica en su totalidad en el mismo nivel de la jerarquía que la variable de nivel más bajo que sea significativa para la medición total.
El Consejo Nacional de Investigaciones Agropecuarias y Forestales -CONIAF- reconoce las transferencias entre los niveles de la jerarquía del valor razonable al final del período en el que ocurrió el cambio.
Nota #5 Base de medición 
Los Estados Financieros se elaboran sobre la base del costo histórico, a excepción de los terrenos y edificios los cuales son valuados mediante tasaciones realizadas por un experto externo.
</t>
  </si>
  <si>
    <t>Dra. Ana María Barceló                     Dra. Nimia Lissette Gómez	
Lic.Mayra Martínez	                        Ing. Fernando Ravelo
Ing. Carlos Sanquintín	
Ing. José A. Nova	                                                           Ing. Victor Payano	
Ing. José de los Ángeles Cepeda
Ing. César A. Montero Ramírez</t>
  </si>
  <si>
    <t>Directora Ejecutiva
Directora Técnica                                                          Enc. Depto. Administrativo y Financiero
Asesor Dirección Ejecutiva
Asesor Dirección Ejecutiva                                           Enc. Planificación y Desarrollo
Enc. Depto. Medio Ambiente y Recursos N.
Enc. Depto. Agricultura Competitiva
Enc. Depto. Ciencias Modernas
Enc. Dpto. Reducción de la Pobreza Rural</t>
  </si>
  <si>
    <t/>
  </si>
  <si>
    <t>Publicidad, impresión y encuadernación</t>
  </si>
  <si>
    <t>Ajuste al Patrimonio</t>
  </si>
  <si>
    <t xml:space="preserve"> Consejo Nacional de Investigaciones Agropecuarias y Forestales -CONIAF-      </t>
  </si>
  <si>
    <t>Directora Ejecutiva
Directora Técnica                                                                                                                                                               Enc. Depto. Administrativo y Financiero
Asesor Dirección Ejecutiva
Enc. Planificación y Desarrollo
Enc. Depto. Medio Ambiente y Recursos N.
Enc. Depto. Agricultura Competitiva
Enc. Depto. Ciencias Modernas
Enc. Dpto. Reducción de la Pobreza Rural</t>
  </si>
  <si>
    <t>Al 31 de Diciembre del 2022 y 2021</t>
  </si>
  <si>
    <t xml:space="preserve">        Notas a los estados financieros   al 31 de Diciembre 2022</t>
  </si>
  <si>
    <t>Un detalle de las partidas de inventario al 31 de diciembre de 2022 y 2021 es como sigue:</t>
  </si>
  <si>
    <t>Un detalle de los pagos anticipados  al 31 de diciembre de 2022 y 2021 es como sigue:</t>
  </si>
  <si>
    <t xml:space="preserve">Descripción                                                                                  </t>
  </si>
  <si>
    <t>Saldo al final del periodo (*)</t>
  </si>
  <si>
    <t>Un detalle de las cuentas por pagar a largo plazo   al 31 de diciembre de 2022 y 2021 es como sigue:</t>
  </si>
  <si>
    <t>Un detalle de los beneficios a empleados a largo plazo al 31 de  diciembre de2022 y 2021 es como sigue:</t>
  </si>
  <si>
    <t xml:space="preserve">Al 31 de diciembre  de 2022 y 2021, la composición del capital de la Institución es como sigue:  </t>
  </si>
  <si>
    <t>Un detalle de los ingresos por transferencias y donaciones  al 31  de diciembre de 2022 y 2021 es como sigue:</t>
  </si>
  <si>
    <t>Un detalle de las cuentas sueldos, salarios, beneficios a empleados al 31 de diciembre 2022 y 2021 es como sigue:</t>
  </si>
  <si>
    <t>Al 31 de diciembre de 2022 y 2021 el CONIAF  mantenía 26  y 30  empleados respectivamente.</t>
  </si>
  <si>
    <t>Un detalle de la cuenta subvenciones y otros pagos por transferencia al 31 de diciembre de 2022 y 2021 es como sigue:</t>
  </si>
  <si>
    <t>Un detalle de los gastos de suministro y materiales para consumo al  31 de diciembre de 2022 y 2021 es como sigue:</t>
  </si>
  <si>
    <t>Impuestos </t>
  </si>
  <si>
    <t>Un detalle de los gastos de depreciación y amortización al  31 de diciembre de 2022 y 2021 es como sigue:</t>
  </si>
  <si>
    <t>Un detalle de otros gastos  al  31 de diciembre de 2022 y 2021 es como sigue:</t>
  </si>
  <si>
    <t>Un detalle de los gastos financieros   al  31 de diciembre de 2022 y 2021 es como sigue:</t>
  </si>
  <si>
    <t>Al 31 de diciembre de 2022 y 2021 el CONIAF no tenía compromisos con terceros.</t>
  </si>
  <si>
    <t>Al 31 de diciembre de 2022 y 2021 el CONIAF no tenía  contingencias.</t>
  </si>
  <si>
    <t>Costos de adquisición  (2021)</t>
  </si>
  <si>
    <t>Prop. planta y equipos neto (2022 )</t>
  </si>
  <si>
    <t>Resultado acumulado (*)</t>
  </si>
  <si>
    <t>Proveedores</t>
  </si>
  <si>
    <t>En el año 2022 y 2021, el  Consejo Nacional de Investigaciones Agropecuarias y Forestales -CONIAF- pagó sueldos y compensaciones de la Directora  Ejecutiva, por aproximadamente RD$3,635,995.75 y RD$3,333,800.00 respectivamente.</t>
  </si>
  <si>
    <t>Nota#11 Cuentas por pagar largo plazo</t>
  </si>
  <si>
    <t>Nota# 12 Beneficios a empleados largo plazo</t>
  </si>
  <si>
    <t>Nota# 13 Activos Netos/Patrimonio</t>
  </si>
  <si>
    <t xml:space="preserve">Nota# 14 Transferencia y donaciones </t>
  </si>
  <si>
    <t xml:space="preserve"> Nota # 15 Sueldos, Salarios y beneficios a empleados</t>
  </si>
  <si>
    <t>Nota# 16 Subvenciones y otros pagos por transferencias</t>
  </si>
  <si>
    <t>Nota# 17 Suministro y materiales para consumo</t>
  </si>
  <si>
    <t xml:space="preserve">Nota#18 Gastos de depreciación y amortización </t>
  </si>
  <si>
    <t xml:space="preserve">Nota# 19 Otros gastos </t>
  </si>
  <si>
    <t xml:space="preserve">Nota# 21 Gastos Financieros </t>
  </si>
  <si>
    <t>Nota# 22 Compromisos y contingencias</t>
  </si>
  <si>
    <t>Capital - MEPyD</t>
  </si>
  <si>
    <t>Nota:</t>
  </si>
  <si>
    <t>Amortización Licencia Informática</t>
  </si>
  <si>
    <t>Amortización seguros muebles e inmuebles</t>
  </si>
  <si>
    <t>Dra. Ana María Barceló                                                        Dra. Nimia Lissette Gómez	
Lic.Mayra Martínez                   	                                                 Ing. Fernando Ravelo
Ing. Carlos Sanquintín	
Ing. José A. Nova	                                                                        Ing. Victor Payano	
Ing. José de los Ángeles Cepeda
Ing. César A. Montero Ramírez</t>
  </si>
  <si>
    <r>
      <t xml:space="preserve">                                                                                </t>
    </r>
    <r>
      <rPr>
        <b/>
        <sz val="12"/>
        <color theme="1"/>
        <rFont val="Calibri"/>
        <family val="2"/>
        <scheme val="minor"/>
      </rPr>
      <t xml:space="preserve"> </t>
    </r>
    <r>
      <rPr>
        <sz val="12"/>
        <color theme="1"/>
        <rFont val="Calibri"/>
        <family val="2"/>
        <scheme val="minor"/>
      </rPr>
      <t xml:space="preserve">                                                                                                                                                                                                                                                               </t>
    </r>
    <r>
      <rPr>
        <b/>
        <sz val="12"/>
        <color theme="1"/>
        <rFont val="Calibri"/>
        <family val="2"/>
        <scheme val="minor"/>
      </rPr>
      <t xml:space="preserve"> </t>
    </r>
    <r>
      <rPr>
        <sz val="12"/>
        <color theme="1"/>
        <rFont val="Calibri"/>
        <family val="2"/>
        <scheme val="minor"/>
      </rPr>
      <t xml:space="preserve">                                                                                                      
                                                                                                                                                                                                                                                                                                                                                   </t>
    </r>
    <r>
      <rPr>
        <b/>
        <sz val="12"/>
        <color theme="1"/>
        <rFont val="Calibri"/>
        <family val="2"/>
        <scheme val="minor"/>
      </rPr>
      <t xml:space="preserve">Nota #1.  	Entidad Económica                                                                                                                                                                                                                                                                                                </t>
    </r>
    <r>
      <rPr>
        <sz val="12"/>
        <color theme="1"/>
        <rFont val="Calibri"/>
        <family val="2"/>
        <scheme val="minor"/>
      </rPr>
      <t xml:space="preserve">Coniaf es una institución descentralizada del Gobierno Dominicano, que fortalece, estimula    y orienta el Sistema Nacional, Validación y Transferencia de Tecnología Agropecuaria y Forestal.  Fue instituido mediante Decreto del Poder Ejecutivo No.687-00 en fecha 2 de septiembre del año 2000 y luego en el septiembre 2012 fue  promulgada  la  Ley 251-12.                                                                                                                                                                                                                                                                                                                                                                                                                                                                                                                                                       
                                                                                                                                                                                                                                                                                                                   El  Coniaf  tiene  su  domicilio  en  la  calle  Félix  María  del  Monte  #8,  Gazcue,  Santo Domingo, R.D.                                                                                                                                                                                                                Sus principales funcionarios se citan de la manera siguiente:                                                                                                                                                                                                          
</t>
    </r>
  </si>
  <si>
    <r>
      <t xml:space="preserve">                                                                                                                                                                                                                                                                                                                                             Nota #2.   Base de presentación                         
</t>
    </r>
    <r>
      <rPr>
        <sz val="12"/>
        <rFont val="Calibri"/>
        <family val="2"/>
        <scheme val="minor"/>
      </rPr>
      <t xml:space="preserve">Los Estados Financieros han sido preparados de conformidad con las Normas Internacionales de Contabilidad del Sector Público (NICSP), adoptadas por la Dirección General de Contabilidad Gubernamental de la República Dominicana (DIGECOG).                
                                                                                                                                                                                                                                                                                                                                                        El CONIAF presenta su presupuesto aprobado según la base contable de efectivo y los Estados Financieros sobre la base de acumulación (o devengo) conforme a las estipulaciones de las NICESP 24 “Presentación de Información del Presupuesto en los Estados Financieros”.                                                                                                                                             El presupuesto se aprueba según la base contable de efectivo, siguiendo una clasificación de pago por funciones. El presupuesto aprobado cubre el periodo fiscal que va desde el 1ro. de enero hasta el 31 de diciembre de 2022 y es incluido como información suplementaria en los Estados Financieros y sus Notas.                                                        
                                                                                                                                                                                                                                                                                                                                                    La emisión y aprobación final de los Estados Financieros está autorizada por la Directora  Ejecutiva como funcionaria de más alto nivel del CONIAF.                                                                                                                                      
                                                                                                                                                                                                                                                                                                                                           </t>
    </r>
    <r>
      <rPr>
        <b/>
        <sz val="12"/>
        <rFont val="Calibri"/>
        <family val="2"/>
        <scheme val="minor"/>
      </rPr>
      <t xml:space="preserve">Nota # 3 Moneda funcional y de presentación                                                                                                                                                                                                                                                                </t>
    </r>
    <r>
      <rPr>
        <sz val="12"/>
        <rFont val="Calibri"/>
        <family val="2"/>
        <scheme val="minor"/>
      </rPr>
      <t xml:space="preserve"> Los Estados Financieros están presentados en pesos dominicanos (RD$) moneda de curso legal en República Dominicana.
</t>
    </r>
  </si>
  <si>
    <r>
      <rPr>
        <b/>
        <sz val="12"/>
        <rFont val="Calibri"/>
        <family val="2"/>
        <scheme val="minor"/>
      </rPr>
      <t xml:space="preserve">Nota #4 Uso de estimados y Juicios        </t>
    </r>
    <r>
      <rPr>
        <sz val="12"/>
        <rFont val="Calibri"/>
        <family val="2"/>
        <scheme val="minor"/>
      </rPr>
      <t xml:space="preserve">
La preparación de los Estados Financieros de conformidad con las NICSP, requiere que la administración realice juicios estimaciones y supuestos que afectan la aplicación de las Políticas Contables y los montos de activos, pasivos, ingresos y gastos reportados. Los resultados reales pueden diferir de estas estimaciones.
                                                                                                                                                                                                                                                                                                                                               Las estimaciones y supuestos relevantes son revisados regularmente, las cuales son reconocidas prospectivamente.
  </t>
    </r>
    <r>
      <rPr>
        <b/>
        <sz val="12"/>
        <rFont val="Calibri"/>
        <family val="2"/>
        <scheme val="minor"/>
      </rPr>
      <t xml:space="preserve">                                                                                                                                                                                                                                                                                                                                      Juicios</t>
    </r>
    <r>
      <rPr>
        <sz val="12"/>
        <rFont val="Calibri"/>
        <family val="2"/>
        <scheme val="minor"/>
      </rPr>
      <t xml:space="preserve">
La información sobre juicios realizados en la aplicación de Políticas Contables que tienen el efecto más importante sobre los montos reconocidos en el Estado de Rendimiento Financiero se describe en la Nota referente a gastos generales y administrativos (alquileres); se determina si un acuerdo contiene un arrendamiento y su clasificación.
                                                                                                                                                                                                                                                                                                                                       </t>
    </r>
    <r>
      <rPr>
        <b/>
        <sz val="12"/>
        <rFont val="Calibri"/>
        <family val="2"/>
        <scheme val="minor"/>
      </rPr>
      <t>Supuesto e incertidumbre en las estimaciones</t>
    </r>
    <r>
      <rPr>
        <sz val="12"/>
        <rFont val="Calibri"/>
        <family val="2"/>
        <scheme val="minor"/>
      </rPr>
      <t xml:space="preserve">
La información sobre los supuestos e incertidumbre de estimación que tiene un riesgo significativo de resultar en un ajuste material en los años terminados el 31 de diciembre de 2020 y 2021 se incluye en la Nota referente a compromisos y contingencias; reconocimiento y medición de contingencias; supuestos claves relacionados con la probabilidad y magnitud de una salida de recursos económicos.</t>
    </r>
  </si>
  <si>
    <r>
      <rPr>
        <b/>
        <sz val="12"/>
        <rFont val="Calibri"/>
        <family val="2"/>
        <scheme val="minor"/>
      </rPr>
      <t>Medición de los valores razonables</t>
    </r>
    <r>
      <rPr>
        <sz val="12"/>
        <rFont val="Calibri"/>
        <family val="2"/>
        <scheme val="minor"/>
      </rPr>
      <t xml:space="preserve">
La entidad cuenta con un marco de control establecido en relación con el cálculo de los valores razonables y tiene la responsabilidad general por la supervisión de todas las mediciones significativas de este, incluyendo los de Niveles 3.                                                                                                                                                                             Cuando se mide el valor razonable de un activo o pasivo, la (nombre de la Institución que informa) utiliza siempre que sea posible, precios cotizados en un mercado activo.
                                                                                                                                                                                                                                                                                                                                                  Si el mercado para un activo o pasivo no es activo, la entidad establecerá el valor razonable utilizando una técnica de valoración. Con ésta se busca establecer cuál será el precio de una transacción realizada a la fecha de medición.
                                                                                                                                                                                                                                                                                                                                               Los valores se clasifican en niveles distintos dentro de una jerarquía como sigue:
                                                                                                                                                                                                                                                                                                                                          Nivel 1: Precios (no-ajustados) en mercados activos para activos o pasivos idénticos,
                                                                                                                                                                                                                                                                                                                                          Nivel 2: Datos diferentes de los precios cotizados incluidos en el Nivel 1 que sean observados para el activo o pasivo, ya sea directa (precios) o indirectamente (derivados de los precios).
                                                                                                                                                                                                                                                                                                                                          Nivel 3: Datos para el activo o pasivo que no se basan en datos de mercados observables (variables no observables).                                   
                                                                                   </t>
    </r>
  </si>
  <si>
    <r>
      <t xml:space="preserve">                                                                                                                                                                                                                                                                                                                                                  Si las variables usadas para medir el valor razonable de un activo o pasivo pueden clasificarse en niveles distintos de la jerarquía del valor razonable, entonces la medición se clasifica en su totalidad en el mismo nivel de la jerarquía que la variable de nivel más bajo que sea significativa para la medición total.
                                                                                                                                                                                                                                                                                                                                                   El Consejo Nacional de Investigaciones Agropecuarias y Forestales -CONIAF- reconoce las transferencias entre los niveles de la jerarquía del valor razonable al final del período en el que ocurrió el cambio.
                                                                                                                                                                                                                                                                                                                                             </t>
    </r>
    <r>
      <rPr>
        <b/>
        <sz val="12"/>
        <rFont val="Calibri"/>
        <family val="2"/>
        <scheme val="minor"/>
      </rPr>
      <t xml:space="preserve">Nota #5 Base de medición </t>
    </r>
    <r>
      <rPr>
        <sz val="12"/>
        <rFont val="Calibri"/>
        <family val="2"/>
        <scheme val="minor"/>
      </rPr>
      <t xml:space="preserve">
                                                                                                                                                                                                                                                                                                                                              Los Estados Financieros se elaboran sobre la base del costo histórico, a excepción de los terrenos y edificios los cuales son valuados mediante tasaciones realizadas por un experto externo.</t>
    </r>
  </si>
  <si>
    <r>
      <rPr>
        <b/>
        <sz val="12"/>
        <rFont val="Calibri"/>
        <family val="2"/>
        <scheme val="minor"/>
      </rPr>
      <t>Propiedad, mobiliario y equipos</t>
    </r>
    <r>
      <rPr>
        <sz val="12"/>
        <rFont val="Calibri"/>
        <family val="2"/>
        <scheme val="minor"/>
      </rPr>
      <t xml:space="preserve">
</t>
    </r>
    <r>
      <rPr>
        <b/>
        <sz val="12"/>
        <rFont val="Calibri"/>
        <family val="2"/>
        <scheme val="minor"/>
      </rPr>
      <t xml:space="preserve">Reconocimiento y medición 
</t>
    </r>
    <r>
      <rPr>
        <sz val="12"/>
        <rFont val="Calibri"/>
        <family val="2"/>
        <scheme val="minor"/>
      </rPr>
      <t xml:space="preserve">La Propiedad, mobiliario y equipo se contabilizan al costo de adquisición, cuando se retiran se da de baja al activo, a la depreciación y si aun tiene vida útil, esta se registra como un deterioro.
Los activos en desuso, se trasladan al Ministerio de Agricultura.  
</t>
    </r>
    <r>
      <rPr>
        <b/>
        <sz val="12"/>
        <rFont val="Calibri"/>
        <family val="2"/>
        <scheme val="minor"/>
      </rPr>
      <t xml:space="preserve">
Costos posteriores
</t>
    </r>
    <r>
      <rPr>
        <sz val="12"/>
        <rFont val="Calibri"/>
        <family val="2"/>
        <scheme val="minor"/>
      </rPr>
      <t xml:space="preserve">No Aplica.
</t>
    </r>
    <r>
      <rPr>
        <b/>
        <sz val="12"/>
        <rFont val="Calibri"/>
        <family val="2"/>
        <scheme val="minor"/>
      </rPr>
      <t>Depreciación</t>
    </r>
    <r>
      <rPr>
        <sz val="12"/>
        <rFont val="Calibri"/>
        <family val="2"/>
        <scheme val="minor"/>
      </rPr>
      <t xml:space="preserve">
La Depreciación se calcula con el método de Línea Recta. 
Revaluación y devaluaciones
Al momento de hacer una tasación que genere revaluación y devaluación, se reconocerá como parte de los resultados del período conforme a lo definido en la NICSP 17.</t>
    </r>
  </si>
  <si>
    <r>
      <rPr>
        <b/>
        <sz val="12"/>
        <rFont val="Calibri"/>
        <family val="2"/>
        <scheme val="minor"/>
      </rPr>
      <t>Revaluación y devaluaciones</t>
    </r>
    <r>
      <rPr>
        <sz val="12"/>
        <rFont val="Calibri"/>
        <family val="2"/>
        <scheme val="minor"/>
      </rPr>
      <t xml:space="preserve">
Al momento de hacer una tasación que genere revaluación y devaluación, se reconocerá como parte de los resultados del período conforme a lo definido en la NICSP 17.
                                                                                                                                                                                                                                                                                                                             </t>
    </r>
    <r>
      <rPr>
        <b/>
        <sz val="12"/>
        <rFont val="Calibri"/>
        <family val="2"/>
        <scheme val="minor"/>
      </rPr>
      <t xml:space="preserve">               Otros activos</t>
    </r>
    <r>
      <rPr>
        <sz val="12"/>
        <rFont val="Calibri"/>
        <family val="2"/>
        <scheme val="minor"/>
      </rPr>
      <t xml:space="preserve">
Los activos son medidos a su valor histórico</t>
    </r>
    <r>
      <rPr>
        <b/>
        <sz val="12"/>
        <rFont val="Calibri"/>
        <family val="2"/>
        <scheme val="minor"/>
      </rPr>
      <t>.
                                                                                                                                                                                                                                                                                                                                      Desembolsos posteriores</t>
    </r>
    <r>
      <rPr>
        <sz val="12"/>
        <rFont val="Calibri"/>
        <family val="2"/>
        <scheme val="minor"/>
      </rPr>
      <t xml:space="preserve"> 
No Aplica.
</t>
    </r>
    <r>
      <rPr>
        <b/>
        <sz val="12"/>
        <rFont val="Calibri"/>
        <family val="2"/>
        <scheme val="minor"/>
      </rPr>
      <t xml:space="preserve">                                                                                                                                                                                                                                                                                                                                Amortización </t>
    </r>
    <r>
      <rPr>
        <sz val="12"/>
        <rFont val="Calibri"/>
        <family val="2"/>
        <scheme val="minor"/>
      </rPr>
      <t xml:space="preserve">
La Amortización se calcula con el método de Línea Recta. 
</t>
    </r>
    <r>
      <rPr>
        <b/>
        <sz val="12"/>
        <rFont val="Calibri"/>
        <family val="2"/>
        <scheme val="minor"/>
      </rPr>
      <t xml:space="preserve">Deterioro del valor  </t>
    </r>
    <r>
      <rPr>
        <sz val="12"/>
        <rFont val="Calibri"/>
        <family val="2"/>
        <scheme val="minor"/>
      </rPr>
      <t xml:space="preserve">
Activos financieros no derivados
No Aplica.
</t>
    </r>
  </si>
  <si>
    <r>
      <rPr>
        <b/>
        <sz val="12"/>
        <rFont val="Calibri"/>
        <family val="2"/>
        <scheme val="minor"/>
      </rPr>
      <t>Provisiones</t>
    </r>
    <r>
      <rPr>
        <sz val="12"/>
        <rFont val="Calibri"/>
        <family val="2"/>
        <scheme val="minor"/>
      </rPr>
      <t xml:space="preserve">
No Aplica.</t>
    </r>
    <r>
      <rPr>
        <b/>
        <sz val="12"/>
        <rFont val="Calibri"/>
        <family val="2"/>
        <scheme val="minor"/>
      </rPr>
      <t xml:space="preserve">
                                                                                                                                                                                                                                                                                                                   Arrendamientos operativos
</t>
    </r>
    <r>
      <rPr>
        <sz val="12"/>
        <rFont val="Calibri"/>
        <family val="2"/>
        <scheme val="minor"/>
      </rPr>
      <t>No Aplica.</t>
    </r>
    <r>
      <rPr>
        <b/>
        <sz val="12"/>
        <rFont val="Calibri"/>
        <family val="2"/>
        <scheme val="minor"/>
      </rPr>
      <t xml:space="preserve">
                                                                                                                                                                                                                                                                                                                               Beneficios a los empleados
</t>
    </r>
    <r>
      <rPr>
        <sz val="12"/>
        <rFont val="Calibri"/>
        <family val="2"/>
        <scheme val="minor"/>
      </rPr>
      <t xml:space="preserve">Los aportes al Sistema Dominicano de Seguridad Social y a los sistemas de los empleados.
</t>
    </r>
    <r>
      <rPr>
        <b/>
        <sz val="12"/>
        <rFont val="Calibri"/>
        <family val="2"/>
        <scheme val="minor"/>
      </rPr>
      <t xml:space="preserve">
Reconocimiento de ingresos
</t>
    </r>
    <r>
      <rPr>
        <sz val="12"/>
        <rFont val="Calibri"/>
        <family val="2"/>
        <scheme val="minor"/>
      </rPr>
      <t xml:space="preserve">Los ingresos se reciben por transferencia de la Tesorería Nacional, en la Cuenta Única del Tesoro.                                                                                                                                           
                                                                                                                                        </t>
    </r>
    <r>
      <rPr>
        <b/>
        <sz val="12"/>
        <rFont val="Calibri"/>
        <family val="2"/>
        <scheme val="minor"/>
      </rPr>
      <t xml:space="preserve">                                                                                                                                                                                        Impuesto sobre la renta 
</t>
    </r>
    <r>
      <rPr>
        <sz val="12"/>
        <rFont val="Calibri"/>
        <family val="2"/>
        <scheme val="minor"/>
      </rPr>
      <t>El CONIAF como entidad gubernamental sin fines de lucro, está exenta de pagar impuesto sobre la renta, pero si funge como agente de retención.</t>
    </r>
  </si>
  <si>
    <t>Para registrar el monto de Activos según reporte del SIAB, se realizaron ajustes por RD$156,551.19 para llevar los activos al valor  registrado en</t>
  </si>
  <si>
    <t>el sistema.</t>
  </si>
  <si>
    <r>
      <rPr>
        <b/>
        <sz val="12"/>
        <rFont val="Calibri"/>
        <family val="2"/>
        <scheme val="minor"/>
      </rPr>
      <t>Nota #6 Resumen de Políticas Contables significativas</t>
    </r>
    <r>
      <rPr>
        <sz val="12"/>
        <rFont val="Calibri"/>
        <family val="2"/>
        <scheme val="minor"/>
      </rPr>
      <t xml:space="preserve">
                                                                                                                                                                                                                                                                                                                                                 Los Estados Financieros del Gobierno Dominicano, están elaborados de conformidad con la ley 126-01, su Reglamento de Aplicación y las Normas de Cierre, emitidas por la Dirección General de Contabilidad Gubernamental (DIGECOG) para el año 2010.
</t>
    </r>
    <r>
      <rPr>
        <b/>
        <sz val="12"/>
        <rFont val="Calibri"/>
        <family val="2"/>
        <scheme val="minor"/>
      </rPr>
      <t>Instrumentos financieros</t>
    </r>
    <r>
      <rPr>
        <sz val="12"/>
        <rFont val="Calibri"/>
        <family val="2"/>
        <scheme val="minor"/>
      </rPr>
      <t xml:space="preserve">
El CONIAF clasifica sus instrumentos financieros en el renglón de Activos corrientes, mientras que los pasivos financieros se presentan entre los pasivos no corrientes.
</t>
    </r>
    <r>
      <rPr>
        <b/>
        <sz val="12"/>
        <rFont val="Calibri"/>
        <family val="2"/>
        <scheme val="minor"/>
      </rPr>
      <t>Activos y pasivos financieros no derivados – reconocimiento y baja en cuentas</t>
    </r>
    <r>
      <rPr>
        <sz val="12"/>
        <rFont val="Calibri"/>
        <family val="2"/>
        <scheme val="minor"/>
      </rPr>
      <t xml:space="preserve">
Por la naturaleza de la institución este rubro No Aplica.
</t>
    </r>
    <r>
      <rPr>
        <b/>
        <sz val="12"/>
        <rFont val="Calibri"/>
        <family val="2"/>
        <scheme val="minor"/>
      </rPr>
      <t xml:space="preserve">Activos financieros no derivados – medición </t>
    </r>
    <r>
      <rPr>
        <sz val="12"/>
        <rFont val="Calibri"/>
        <family val="2"/>
        <scheme val="minor"/>
      </rPr>
      <t xml:space="preserve">
No Aplica.
                                                                                                                                                                                                                                                                                                                                       </t>
    </r>
    <r>
      <rPr>
        <b/>
        <sz val="12"/>
        <rFont val="Calibri"/>
        <family val="2"/>
        <scheme val="minor"/>
      </rPr>
      <t>Inventarios de materiales de oficina</t>
    </r>
    <r>
      <rPr>
        <sz val="12"/>
        <rFont val="Calibri"/>
        <family val="2"/>
        <scheme val="minor"/>
      </rPr>
      <t xml:space="preserve">
Los  materiales de oficina, se registra al costo de adquisición.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</si>
</sst>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_(* \(#,##0\);_(* &quot;-&quot;_);_(@_)"/>
    <numFmt numFmtId="43" formatCode="_(* #,##0.00_);_(* \(#,##0.00\);_(* &quot;-&quot;??_);_(@_)"/>
    <numFmt numFmtId="165" formatCode="_(&quot;RD$&quot;* #,##0.00_);_(&quot;RD$&quot;* \(#,##0.00\);_(&quot;RD$&quot;* &quot;-&quot;??_);_(@_)"/>
    <numFmt numFmtId="166" formatCode="_-* #,##0.00\ _P_t_s_-;\-* #,##0.00\ _P_t_s_-;_-* &quot;-&quot;??\ _P_t_s_-;_-@_-"/>
    <numFmt numFmtId="169" formatCode="_(* #,##0_);_(* \(#,##0\);_(* &quot;-&quot;??_);_(@_)"/>
    <numFmt numFmtId="170" formatCode="_-* #,##0.00\ &quot;€&quot;_-;\-* #,##0.00\ &quot;€&quot;_-;_-* &quot;-&quot;??\ &quot;€&quot;_-;_-@_-"/>
    <numFmt numFmtId="171" formatCode="_-* #,##0.00_-;\-* #,##0.00_-;_-* &quot;-&quot;??_-;_-@_-"/>
    <numFmt numFmtId="172" formatCode="_-* #,##0.00\ _€_-;\-* #,##0.00\ _€_-;_-* &quot;-&quot;??\ _€_-;_-@_-"/>
  </numFmts>
  <fonts count="53" x14ac:knownFonts="1">
    <font>
      <sz val="11"/>
      <color theme="1"/>
      <name val="Calibri"/>
      <family val="2"/>
      <scheme val="minor"/>
    </font>
    <font>
      <b/>
      <sz val="12"/>
      <color theme="1"/>
      <name val="Times New Roman"/>
      <family val="1"/>
    </font>
    <font>
      <sz val="11"/>
      <color theme="1"/>
      <name val="Times New Roman"/>
      <family val="1"/>
    </font>
    <font>
      <b/>
      <sz val="11"/>
      <color theme="1"/>
      <name val="Times New Roman"/>
      <family val="1"/>
    </font>
    <font>
      <sz val="11"/>
      <color theme="1"/>
      <name val="Calibri"/>
      <family val="2"/>
      <scheme val="minor"/>
    </font>
    <font>
      <sz val="10"/>
      <name val="Arial"/>
      <family val="2"/>
    </font>
    <font>
      <sz val="11"/>
      <color rgb="FF000000"/>
      <name val="Calibri"/>
      <family val="2"/>
      <scheme val="minor"/>
    </font>
    <font>
      <sz val="11"/>
      <color rgb="FFFF0000"/>
      <name val="Times New Roman"/>
      <family val="1"/>
    </font>
    <font>
      <sz val="10"/>
      <name val="Arial"/>
      <family val="2"/>
    </font>
    <font>
      <b/>
      <sz val="11"/>
      <name val="Times New Roman"/>
      <family val="1"/>
    </font>
    <font>
      <sz val="11"/>
      <name val="Times New Roman"/>
      <family val="1"/>
    </font>
    <font>
      <b/>
      <sz val="12"/>
      <name val="Times New Roman"/>
      <family val="1"/>
    </font>
    <font>
      <b/>
      <sz val="12"/>
      <color rgb="FF231F20"/>
      <name val="Times New Roman"/>
      <family val="1"/>
    </font>
    <font>
      <sz val="11"/>
      <color rgb="FFFF0000"/>
      <name val="Calibri"/>
      <family val="2"/>
      <scheme val="minor"/>
    </font>
    <font>
      <b/>
      <sz val="11"/>
      <color theme="1"/>
      <name val="Calibri"/>
      <family val="2"/>
      <scheme val="minor"/>
    </font>
    <font>
      <sz val="11"/>
      <color theme="0"/>
      <name val="Times New Roman"/>
      <family val="1"/>
    </font>
    <font>
      <sz val="11"/>
      <name val="Calibri"/>
      <family val="2"/>
      <scheme val="minor"/>
    </font>
    <font>
      <b/>
      <u/>
      <sz val="11"/>
      <name val="Times New Roman"/>
      <family val="1"/>
    </font>
    <font>
      <b/>
      <sz val="11"/>
      <color theme="0"/>
      <name val="Times New Roman"/>
      <family val="1"/>
    </font>
    <font>
      <sz val="10"/>
      <name val="Calibri"/>
      <family val="2"/>
      <scheme val="minor"/>
    </font>
    <font>
      <b/>
      <sz val="12"/>
      <name val="Calibri"/>
      <family val="2"/>
      <scheme val="minor"/>
    </font>
    <font>
      <b/>
      <sz val="10"/>
      <name val="Calibri"/>
      <family val="2"/>
      <scheme val="minor"/>
    </font>
    <font>
      <sz val="8"/>
      <name val="Calibri"/>
      <family val="2"/>
      <scheme val="minor"/>
    </font>
    <font>
      <sz val="12"/>
      <name val="Times New Roman"/>
      <family val="1"/>
    </font>
    <font>
      <sz val="12"/>
      <color rgb="FFFF0000"/>
      <name val="Times New Roman"/>
      <family val="1"/>
    </font>
    <font>
      <sz val="9"/>
      <color indexed="81"/>
      <name val="Tahoma"/>
      <family val="2"/>
    </font>
    <font>
      <b/>
      <sz val="9"/>
      <color indexed="81"/>
      <name val="Tahoma"/>
      <family val="2"/>
    </font>
    <font>
      <sz val="11"/>
      <color indexed="8"/>
      <name val="Calibri"/>
      <family val="2"/>
    </font>
    <font>
      <b/>
      <sz val="11"/>
      <color rgb="FFFF0000"/>
      <name val="Calibri"/>
      <family val="2"/>
      <scheme val="minor"/>
    </font>
    <font>
      <b/>
      <sz val="11"/>
      <name val="Calibri"/>
      <family val="2"/>
      <scheme val="minor"/>
    </font>
    <font>
      <sz val="10"/>
      <color rgb="FF000000"/>
      <name val="Times New Roman"/>
      <family val="1"/>
    </font>
    <font>
      <sz val="12"/>
      <color theme="1"/>
      <name val="Calibri"/>
      <family val="2"/>
      <scheme val="minor"/>
    </font>
    <font>
      <b/>
      <u/>
      <sz val="11"/>
      <name val="Calibri"/>
      <family val="2"/>
      <scheme val="minor"/>
    </font>
    <font>
      <sz val="11"/>
      <color theme="0"/>
      <name val="Calibri"/>
      <family val="2"/>
      <scheme val="minor"/>
    </font>
    <font>
      <b/>
      <sz val="12"/>
      <color theme="0"/>
      <name val="Times New Roman"/>
      <family val="1"/>
    </font>
    <font>
      <b/>
      <sz val="48"/>
      <name val="Times New Roman"/>
      <family val="1"/>
    </font>
    <font>
      <sz val="8"/>
      <color theme="0"/>
      <name val="Times New Roman"/>
      <family val="1"/>
    </font>
    <font>
      <b/>
      <sz val="12"/>
      <color theme="1"/>
      <name val="Calibri"/>
      <family val="2"/>
      <scheme val="minor"/>
    </font>
    <font>
      <sz val="12"/>
      <color rgb="FFFF0000"/>
      <name val="Calibri"/>
      <family val="2"/>
      <scheme val="minor"/>
    </font>
    <font>
      <sz val="12"/>
      <color rgb="FF0070C0"/>
      <name val="Calibri"/>
      <family val="2"/>
      <scheme val="minor"/>
    </font>
    <font>
      <b/>
      <sz val="12"/>
      <color rgb="FFFF0000"/>
      <name val="Calibri"/>
      <family val="2"/>
      <scheme val="minor"/>
    </font>
    <font>
      <sz val="12"/>
      <name val="Calibri"/>
      <family val="2"/>
      <scheme val="minor"/>
    </font>
    <font>
      <b/>
      <sz val="12"/>
      <color rgb="FF0070C0"/>
      <name val="Calibri"/>
      <family val="2"/>
      <scheme val="minor"/>
    </font>
    <font>
      <b/>
      <u/>
      <sz val="12"/>
      <name val="Calibri"/>
      <family val="2"/>
      <scheme val="minor"/>
    </font>
    <font>
      <strike/>
      <sz val="12"/>
      <color rgb="FFFF0000"/>
      <name val="Calibri"/>
      <family val="2"/>
      <scheme val="minor"/>
    </font>
    <font>
      <b/>
      <strike/>
      <sz val="12"/>
      <color rgb="FFFF0000"/>
      <name val="Calibri"/>
      <family val="2"/>
      <scheme val="minor"/>
    </font>
    <font>
      <sz val="12"/>
      <color rgb="FF0070C0"/>
      <name val="Times New Roman"/>
      <family val="1"/>
    </font>
    <font>
      <b/>
      <sz val="12"/>
      <color rgb="FFFF0000"/>
      <name val="Times New Roman"/>
      <family val="1"/>
    </font>
    <font>
      <b/>
      <sz val="10"/>
      <color theme="1"/>
      <name val="Calibri"/>
      <family val="2"/>
      <scheme val="minor"/>
    </font>
    <font>
      <sz val="10"/>
      <color theme="0"/>
      <name val="Calibri"/>
      <family val="2"/>
      <scheme val="minor"/>
    </font>
    <font>
      <sz val="10"/>
      <color theme="1"/>
      <name val="Calibri"/>
      <family val="2"/>
      <scheme val="minor"/>
    </font>
    <font>
      <sz val="10"/>
      <color rgb="FFFF0000"/>
      <name val="Calibri"/>
      <family val="2"/>
      <scheme val="minor"/>
    </font>
    <font>
      <b/>
      <u/>
      <sz val="10"/>
      <name val="Calibri"/>
      <family val="2"/>
      <scheme val="minor"/>
    </font>
  </fonts>
  <fills count="3">
    <fill>
      <patternFill patternType="none"/>
    </fill>
    <fill>
      <patternFill patternType="gray125"/>
    </fill>
    <fill>
      <patternFill patternType="solid">
        <fgColor rgb="FFFFFF00"/>
        <bgColor indexed="64"/>
      </patternFill>
    </fill>
  </fills>
  <borders count="5">
    <border>
      <left/>
      <right/>
      <top/>
      <bottom/>
      <diagonal/>
    </border>
    <border>
      <left/>
      <right/>
      <top style="thin">
        <color indexed="64"/>
      </top>
      <bottom style="thin">
        <color indexed="64"/>
      </bottom>
      <diagonal/>
    </border>
    <border>
      <left/>
      <right/>
      <top style="thin">
        <color indexed="23"/>
      </top>
      <bottom style="thin">
        <color indexed="23"/>
      </bottom>
      <diagonal/>
    </border>
    <border>
      <left/>
      <right/>
      <top style="thin">
        <color indexed="64"/>
      </top>
      <bottom style="double">
        <color indexed="64"/>
      </bottom>
      <diagonal/>
    </border>
    <border>
      <left/>
      <right/>
      <top/>
      <bottom style="thin">
        <color indexed="64"/>
      </bottom>
      <diagonal/>
    </border>
  </borders>
  <cellStyleXfs count="19">
    <xf numFmtId="0" fontId="0" fillId="0" borderId="0"/>
    <xf numFmtId="0" fontId="5" fillId="0" borderId="0"/>
    <xf numFmtId="43" fontId="5" fillId="0" borderId="0" applyFont="0" applyFill="0" applyBorder="0" applyAlignment="0" applyProtection="0"/>
    <xf numFmtId="165" fontId="5" fillId="0" borderId="0" applyFont="0" applyFill="0" applyBorder="0" applyAlignment="0" applyProtection="0"/>
    <xf numFmtId="0" fontId="4" fillId="0" borderId="0"/>
    <xf numFmtId="43" fontId="5" fillId="0" borderId="0" applyFont="0" applyFill="0" applyBorder="0" applyAlignment="0" applyProtection="0"/>
    <xf numFmtId="166" fontId="5" fillId="0" borderId="0" applyFont="0" applyFill="0" applyBorder="0" applyAlignment="0" applyProtection="0"/>
    <xf numFmtId="43" fontId="8" fillId="0" borderId="0" applyFont="0" applyFill="0" applyBorder="0" applyAlignment="0" applyProtection="0"/>
    <xf numFmtId="0" fontId="6" fillId="0" borderId="0"/>
    <xf numFmtId="43" fontId="4" fillId="0" borderId="0" applyFont="0" applyFill="0" applyBorder="0" applyAlignment="0" applyProtection="0"/>
    <xf numFmtId="0" fontId="5" fillId="0" borderId="0"/>
    <xf numFmtId="43" fontId="5" fillId="0" borderId="0" applyFont="0" applyFill="0" applyBorder="0" applyAlignment="0" applyProtection="0"/>
    <xf numFmtId="166" fontId="5" fillId="0" borderId="0" applyFont="0" applyFill="0" applyBorder="0" applyAlignment="0" applyProtection="0"/>
    <xf numFmtId="43" fontId="27" fillId="0" borderId="0" applyFont="0" applyFill="0" applyBorder="0" applyAlignment="0" applyProtection="0"/>
    <xf numFmtId="0" fontId="30" fillId="0" borderId="0"/>
    <xf numFmtId="170" fontId="4" fillId="0" borderId="0" applyFont="0" applyFill="0" applyBorder="0" applyAlignment="0" applyProtection="0"/>
    <xf numFmtId="171" fontId="4" fillId="0" borderId="0" applyFont="0" applyFill="0" applyBorder="0" applyAlignment="0" applyProtection="0"/>
    <xf numFmtId="172" fontId="4" fillId="0" borderId="0" applyFont="0" applyFill="0" applyBorder="0" applyAlignment="0" applyProtection="0"/>
    <xf numFmtId="0" fontId="4" fillId="0" borderId="0" applyNumberFormat="0" applyFill="0" applyBorder="0" applyAlignment="0" applyProtection="0"/>
  </cellStyleXfs>
  <cellXfs count="195">
    <xf numFmtId="0" fontId="0" fillId="0" borderId="0" xfId="0"/>
    <xf numFmtId="0" fontId="2" fillId="0" borderId="0" xfId="0" applyFont="1" applyAlignment="1" applyProtection="1">
      <alignment vertical="center"/>
      <protection locked="0"/>
    </xf>
    <xf numFmtId="0" fontId="10" fillId="0" borderId="0" xfId="0" applyFont="1" applyAlignment="1" applyProtection="1">
      <alignment vertical="center"/>
      <protection locked="0"/>
    </xf>
    <xf numFmtId="0" fontId="3" fillId="0" borderId="0" xfId="0" applyFont="1" applyAlignment="1" applyProtection="1">
      <alignment vertical="center"/>
      <protection locked="0"/>
    </xf>
    <xf numFmtId="0" fontId="9" fillId="0" borderId="0" xfId="0" applyFont="1" applyAlignment="1" applyProtection="1">
      <alignment vertical="center"/>
      <protection locked="0"/>
    </xf>
    <xf numFmtId="49" fontId="15" fillId="0" borderId="0" xfId="0" applyNumberFormat="1" applyFont="1" applyAlignment="1" applyProtection="1">
      <alignment horizontal="center" vertical="center"/>
      <protection locked="0"/>
    </xf>
    <xf numFmtId="0" fontId="23" fillId="0" borderId="0" xfId="0" applyFont="1" applyAlignment="1">
      <alignment horizontal="left"/>
    </xf>
    <xf numFmtId="0" fontId="23" fillId="0" borderId="0" xfId="0" applyFont="1"/>
    <xf numFmtId="0" fontId="11" fillId="0" borderId="0" xfId="0" applyFont="1" applyAlignment="1">
      <alignment horizontal="left" vertical="top" wrapText="1"/>
    </xf>
    <xf numFmtId="0" fontId="11" fillId="0" borderId="0" xfId="0" applyFont="1" applyAlignment="1">
      <alignment horizontal="right"/>
    </xf>
    <xf numFmtId="0" fontId="11" fillId="0" borderId="0" xfId="0" applyFont="1" applyAlignment="1">
      <alignment horizontal="center"/>
    </xf>
    <xf numFmtId="41" fontId="10" fillId="0" borderId="0" xfId="0" applyNumberFormat="1" applyFont="1" applyAlignment="1" applyProtection="1">
      <alignment vertical="center"/>
      <protection locked="0"/>
    </xf>
    <xf numFmtId="41" fontId="19" fillId="0" borderId="0" xfId="0" applyNumberFormat="1" applyFont="1" applyAlignment="1" applyProtection="1">
      <alignment vertical="center"/>
      <protection locked="0"/>
    </xf>
    <xf numFmtId="41" fontId="10" fillId="0" borderId="0" xfId="0" applyNumberFormat="1" applyFont="1" applyAlignment="1" applyProtection="1">
      <alignment horizontal="right" vertical="center"/>
      <protection locked="0"/>
    </xf>
    <xf numFmtId="0" fontId="11" fillId="2" borderId="0" xfId="0" applyFont="1" applyFill="1" applyAlignment="1">
      <alignment horizontal="left"/>
    </xf>
    <xf numFmtId="0" fontId="16" fillId="0" borderId="0" xfId="0" applyFont="1"/>
    <xf numFmtId="169" fontId="10" fillId="0" borderId="0" xfId="9" applyNumberFormat="1" applyFont="1" applyFill="1" applyAlignment="1" applyProtection="1">
      <alignment vertical="center"/>
      <protection locked="0"/>
    </xf>
    <xf numFmtId="0" fontId="3" fillId="0" borderId="0" xfId="0" applyFont="1" applyAlignment="1" applyProtection="1">
      <alignment horizontal="center" vertical="center"/>
      <protection locked="0"/>
    </xf>
    <xf numFmtId="0" fontId="7" fillId="0" borderId="0" xfId="0" applyFont="1" applyAlignment="1" applyProtection="1">
      <alignment vertical="center"/>
      <protection locked="0"/>
    </xf>
    <xf numFmtId="0" fontId="0" fillId="0" borderId="0" xfId="0" applyProtection="1">
      <protection locked="0"/>
    </xf>
    <xf numFmtId="0" fontId="23" fillId="0" borderId="0" xfId="0" applyFont="1" applyAlignment="1">
      <alignment horizontal="left" vertical="center" wrapText="1"/>
    </xf>
    <xf numFmtId="0" fontId="16" fillId="0" borderId="0" xfId="0" applyFont="1" applyAlignment="1" applyProtection="1">
      <alignment vertical="center"/>
      <protection locked="0"/>
    </xf>
    <xf numFmtId="0" fontId="15" fillId="0" borderId="0" xfId="0" applyFont="1" applyAlignment="1" applyProtection="1">
      <alignment vertical="center"/>
      <protection locked="0"/>
    </xf>
    <xf numFmtId="0" fontId="34" fillId="0" borderId="0" xfId="0" applyFont="1" applyAlignment="1" applyProtection="1">
      <alignment vertical="center"/>
      <protection locked="0"/>
    </xf>
    <xf numFmtId="0" fontId="33" fillId="0" borderId="0" xfId="0" applyFont="1" applyAlignment="1" applyProtection="1">
      <alignment horizontal="center"/>
      <protection locked="0"/>
    </xf>
    <xf numFmtId="41" fontId="16" fillId="0" borderId="0" xfId="0" applyNumberFormat="1" applyFont="1" applyAlignment="1" applyProtection="1">
      <alignment vertical="center"/>
      <protection locked="0"/>
    </xf>
    <xf numFmtId="0" fontId="28" fillId="0" borderId="0" xfId="0" applyFont="1" applyProtection="1">
      <protection locked="0"/>
    </xf>
    <xf numFmtId="0" fontId="18" fillId="0" borderId="0" xfId="0" applyFont="1" applyAlignment="1" applyProtection="1">
      <alignment vertical="center"/>
      <protection locked="0"/>
    </xf>
    <xf numFmtId="2" fontId="17" fillId="0" borderId="0" xfId="0" applyNumberFormat="1" applyFont="1" applyAlignment="1" applyProtection="1">
      <alignment horizontal="center" vertical="center"/>
      <protection locked="0"/>
    </xf>
    <xf numFmtId="169" fontId="10" fillId="0" borderId="0" xfId="9" applyNumberFormat="1" applyFont="1" applyFill="1" applyAlignment="1" applyProtection="1">
      <alignment vertical="center"/>
    </xf>
    <xf numFmtId="0" fontId="14" fillId="0" borderId="0" xfId="0" applyFont="1" applyAlignment="1" applyProtection="1">
      <alignment horizontal="left"/>
      <protection locked="0"/>
    </xf>
    <xf numFmtId="43" fontId="24" fillId="0" borderId="0" xfId="9" applyFont="1" applyFill="1" applyAlignment="1" applyProtection="1">
      <alignment horizontal="left"/>
      <protection locked="0"/>
    </xf>
    <xf numFmtId="169" fontId="23" fillId="0" borderId="0" xfId="9" applyNumberFormat="1" applyFont="1" applyFill="1" applyAlignment="1" applyProtection="1">
      <alignment horizontal="left"/>
      <protection locked="0"/>
    </xf>
    <xf numFmtId="169" fontId="23" fillId="0" borderId="0" xfId="9" applyNumberFormat="1" applyFont="1" applyFill="1" applyAlignment="1" applyProtection="1">
      <alignment horizontal="right"/>
      <protection locked="0"/>
    </xf>
    <xf numFmtId="43" fontId="23" fillId="0" borderId="0" xfId="9" applyFont="1" applyFill="1" applyAlignment="1" applyProtection="1">
      <alignment horizontal="right"/>
      <protection locked="0"/>
    </xf>
    <xf numFmtId="0" fontId="20" fillId="0" borderId="0" xfId="0" applyFont="1" applyAlignment="1" applyProtection="1">
      <alignment vertical="center"/>
      <protection locked="0"/>
    </xf>
    <xf numFmtId="0" fontId="21" fillId="0" borderId="0" xfId="0" applyFont="1" applyAlignment="1" applyProtection="1">
      <alignment vertical="center"/>
      <protection locked="0"/>
    </xf>
    <xf numFmtId="0" fontId="10" fillId="0" borderId="0" xfId="1" applyFont="1" applyAlignment="1" applyProtection="1">
      <alignment vertical="center"/>
      <protection locked="0"/>
    </xf>
    <xf numFmtId="41" fontId="0" fillId="0" borderId="0" xfId="0" applyNumberFormat="1" applyProtection="1">
      <protection locked="0"/>
    </xf>
    <xf numFmtId="0" fontId="5" fillId="0" borderId="0" xfId="1" applyAlignment="1" applyProtection="1">
      <alignment vertical="center"/>
      <protection locked="0"/>
    </xf>
    <xf numFmtId="0" fontId="2" fillId="0" borderId="0" xfId="0" applyFont="1" applyAlignment="1" applyProtection="1">
      <alignment horizontal="right" vertical="center"/>
      <protection locked="0"/>
    </xf>
    <xf numFmtId="43" fontId="10" fillId="0" borderId="0" xfId="0" applyNumberFormat="1" applyFont="1" applyAlignment="1" applyProtection="1">
      <alignment vertical="center"/>
      <protection locked="0"/>
    </xf>
    <xf numFmtId="3" fontId="10" fillId="0" borderId="0" xfId="0" applyNumberFormat="1" applyFont="1" applyAlignment="1" applyProtection="1">
      <alignment vertical="center"/>
      <protection locked="0"/>
    </xf>
    <xf numFmtId="1" fontId="17" fillId="0" borderId="0" xfId="0" applyNumberFormat="1" applyFont="1" applyAlignment="1" applyProtection="1">
      <alignment horizontal="center" vertical="center"/>
      <protection locked="0"/>
    </xf>
    <xf numFmtId="0" fontId="18" fillId="0" borderId="0" xfId="0" applyFont="1" applyAlignment="1" applyProtection="1">
      <alignment horizontal="center" vertical="center"/>
      <protection locked="0"/>
    </xf>
    <xf numFmtId="49" fontId="33" fillId="0" borderId="0" xfId="0" applyNumberFormat="1" applyFont="1" applyAlignment="1" applyProtection="1">
      <alignment horizontal="center" vertical="center"/>
      <protection locked="0"/>
    </xf>
    <xf numFmtId="49" fontId="33" fillId="0" borderId="0" xfId="0" applyNumberFormat="1" applyFont="1" applyAlignment="1" applyProtection="1">
      <alignment vertical="center"/>
      <protection locked="0"/>
    </xf>
    <xf numFmtId="0" fontId="36" fillId="0" borderId="2" xfId="0" applyFont="1" applyBorder="1" applyAlignment="1" applyProtection="1">
      <alignment horizontal="right" vertical="center"/>
      <protection locked="0"/>
    </xf>
    <xf numFmtId="0" fontId="36" fillId="0" borderId="2" xfId="0" applyFont="1" applyBorder="1" applyAlignment="1" applyProtection="1">
      <alignment horizontal="left" vertical="center"/>
      <protection locked="0"/>
    </xf>
    <xf numFmtId="0" fontId="33" fillId="0" borderId="0" xfId="0" applyFont="1" applyAlignment="1" applyProtection="1">
      <alignment vertical="center"/>
      <protection locked="0"/>
    </xf>
    <xf numFmtId="1" fontId="36" fillId="0" borderId="1" xfId="0" applyNumberFormat="1" applyFont="1" applyBorder="1" applyAlignment="1" applyProtection="1">
      <alignment vertical="center"/>
      <protection locked="0"/>
    </xf>
    <xf numFmtId="1" fontId="36" fillId="0" borderId="0" xfId="0" applyNumberFormat="1" applyFont="1" applyAlignment="1" applyProtection="1">
      <alignment vertical="center"/>
      <protection locked="0"/>
    </xf>
    <xf numFmtId="0" fontId="36" fillId="0" borderId="0" xfId="0" applyFont="1" applyAlignment="1" applyProtection="1">
      <alignment horizontal="left" vertical="center"/>
      <protection locked="0"/>
    </xf>
    <xf numFmtId="41" fontId="7" fillId="2" borderId="0" xfId="0" applyNumberFormat="1" applyFont="1" applyFill="1" applyAlignment="1">
      <alignment vertical="center"/>
    </xf>
    <xf numFmtId="0" fontId="36" fillId="0" borderId="0" xfId="0" applyFont="1" applyAlignment="1" applyProtection="1">
      <alignment horizontal="right" vertical="center"/>
      <protection locked="0"/>
    </xf>
    <xf numFmtId="169" fontId="16" fillId="0" borderId="0" xfId="9" applyNumberFormat="1" applyFont="1" applyFill="1"/>
    <xf numFmtId="0" fontId="23" fillId="0" borderId="0" xfId="0" applyFont="1" applyProtection="1">
      <protection locked="0"/>
    </xf>
    <xf numFmtId="0" fontId="13" fillId="0" borderId="0" xfId="0" applyFont="1" applyAlignment="1">
      <alignment horizontal="center"/>
    </xf>
    <xf numFmtId="169" fontId="29" fillId="0" borderId="3" xfId="9" applyNumberFormat="1" applyFont="1" applyFill="1" applyBorder="1" applyAlignment="1">
      <alignment horizontal="right"/>
    </xf>
    <xf numFmtId="0" fontId="29" fillId="0" borderId="0" xfId="0" applyFont="1"/>
    <xf numFmtId="169" fontId="0" fillId="0" borderId="0" xfId="9" applyNumberFormat="1" applyFont="1" applyFill="1"/>
    <xf numFmtId="0" fontId="14" fillId="0" borderId="0" xfId="0" applyFont="1" applyAlignment="1">
      <alignment vertical="center"/>
    </xf>
    <xf numFmtId="169" fontId="16" fillId="0" borderId="0" xfId="9" applyNumberFormat="1" applyFont="1"/>
    <xf numFmtId="169" fontId="16" fillId="0" borderId="0" xfId="9" applyNumberFormat="1" applyFont="1" applyAlignment="1">
      <alignment horizontal="right"/>
    </xf>
    <xf numFmtId="169" fontId="13" fillId="0" borderId="0" xfId="9" applyNumberFormat="1" applyFont="1" applyAlignment="1">
      <alignment horizontal="center"/>
    </xf>
    <xf numFmtId="169" fontId="13" fillId="0" borderId="0" xfId="9" applyNumberFormat="1" applyFont="1"/>
    <xf numFmtId="169" fontId="13" fillId="0" borderId="0" xfId="9" applyNumberFormat="1" applyFont="1" applyAlignment="1">
      <alignment horizontal="right"/>
    </xf>
    <xf numFmtId="169" fontId="14" fillId="0" borderId="0" xfId="9" applyNumberFormat="1" applyFont="1" applyFill="1"/>
    <xf numFmtId="1" fontId="32" fillId="0" borderId="0" xfId="0" applyNumberFormat="1" applyFont="1" applyAlignment="1">
      <alignment horizontal="center"/>
    </xf>
    <xf numFmtId="0" fontId="38" fillId="0" borderId="0" xfId="0" applyFont="1" applyProtection="1">
      <protection locked="0"/>
    </xf>
    <xf numFmtId="0" fontId="31" fillId="0" borderId="0" xfId="0" applyFont="1" applyProtection="1">
      <protection locked="0"/>
    </xf>
    <xf numFmtId="169" fontId="20" fillId="0" borderId="0" xfId="9" applyNumberFormat="1" applyFont="1" applyProtection="1">
      <protection locked="0"/>
    </xf>
    <xf numFmtId="169" fontId="31" fillId="0" borderId="0" xfId="9" applyNumberFormat="1" applyFont="1" applyProtection="1">
      <protection locked="0"/>
    </xf>
    <xf numFmtId="0" fontId="38" fillId="0" borderId="0" xfId="0" applyFont="1" applyAlignment="1" applyProtection="1">
      <alignment horizontal="center"/>
      <protection locked="0"/>
    </xf>
    <xf numFmtId="0" fontId="39" fillId="0" borderId="0" xfId="0" applyFont="1" applyAlignment="1" applyProtection="1">
      <alignment horizontal="center" vertical="center"/>
      <protection locked="0"/>
    </xf>
    <xf numFmtId="0" fontId="40" fillId="0" borderId="0" xfId="0" applyFont="1" applyProtection="1">
      <protection locked="0"/>
    </xf>
    <xf numFmtId="0" fontId="31" fillId="0" borderId="0" xfId="0" applyFont="1" applyAlignment="1" applyProtection="1">
      <alignment vertical="top"/>
      <protection locked="0"/>
    </xf>
    <xf numFmtId="0" fontId="41" fillId="0" borderId="0" xfId="0" applyFont="1" applyAlignment="1" applyProtection="1">
      <alignment horizontal="left" vertical="center" wrapText="1"/>
      <protection locked="0"/>
    </xf>
    <xf numFmtId="169" fontId="41" fillId="0" borderId="0" xfId="9" applyNumberFormat="1" applyFont="1" applyProtection="1">
      <protection locked="0"/>
    </xf>
    <xf numFmtId="169" fontId="38" fillId="0" borderId="0" xfId="9" applyNumberFormat="1" applyFont="1" applyProtection="1">
      <protection locked="0"/>
    </xf>
    <xf numFmtId="0" fontId="37" fillId="0" borderId="0" xfId="0" applyFont="1" applyProtection="1">
      <protection locked="0"/>
    </xf>
    <xf numFmtId="169" fontId="40" fillId="0" borderId="0" xfId="9" applyNumberFormat="1" applyFont="1" applyProtection="1">
      <protection locked="0"/>
    </xf>
    <xf numFmtId="169" fontId="37" fillId="0" borderId="0" xfId="9" applyNumberFormat="1" applyFont="1" applyProtection="1">
      <protection locked="0"/>
    </xf>
    <xf numFmtId="169" fontId="38" fillId="0" borderId="0" xfId="0" applyNumberFormat="1" applyFont="1" applyProtection="1">
      <protection locked="0"/>
    </xf>
    <xf numFmtId="0" fontId="40" fillId="0" borderId="0" xfId="0" applyFont="1" applyAlignment="1" applyProtection="1">
      <alignment horizontal="center"/>
      <protection locked="0"/>
    </xf>
    <xf numFmtId="0" fontId="42" fillId="0" borderId="0" xfId="0" applyFont="1" applyAlignment="1" applyProtection="1">
      <alignment horizontal="center" vertical="center"/>
      <protection locked="0"/>
    </xf>
    <xf numFmtId="1" fontId="43" fillId="0" borderId="0" xfId="0" applyNumberFormat="1" applyFont="1" applyAlignment="1">
      <alignment horizontal="center"/>
    </xf>
    <xf numFmtId="169" fontId="41" fillId="0" borderId="0" xfId="9" applyNumberFormat="1" applyFont="1" applyFill="1" applyAlignment="1" applyProtection="1">
      <alignment horizontal="right"/>
      <protection locked="0"/>
    </xf>
    <xf numFmtId="169" fontId="31" fillId="0" borderId="0" xfId="9" applyNumberFormat="1" applyFont="1" applyFill="1" applyAlignment="1" applyProtection="1">
      <alignment horizontal="right"/>
      <protection locked="0"/>
    </xf>
    <xf numFmtId="169" fontId="41" fillId="0" borderId="0" xfId="9" applyNumberFormat="1" applyFont="1" applyFill="1" applyProtection="1">
      <protection locked="0"/>
    </xf>
    <xf numFmtId="169" fontId="31" fillId="0" borderId="0" xfId="9" applyNumberFormat="1" applyFont="1" applyFill="1" applyProtection="1">
      <protection locked="0"/>
    </xf>
    <xf numFmtId="169" fontId="20" fillId="0" borderId="3" xfId="9" applyNumberFormat="1" applyFont="1" applyFill="1" applyBorder="1" applyAlignment="1" applyProtection="1">
      <alignment horizontal="right"/>
    </xf>
    <xf numFmtId="169" fontId="38" fillId="0" borderId="0" xfId="9" applyNumberFormat="1" applyFont="1" applyAlignment="1" applyProtection="1">
      <alignment horizontal="center"/>
      <protection locked="0"/>
    </xf>
    <xf numFmtId="0" fontId="37" fillId="0" borderId="0" xfId="0" applyFont="1"/>
    <xf numFmtId="169" fontId="37" fillId="0" borderId="0" xfId="9" applyNumberFormat="1" applyFont="1"/>
    <xf numFmtId="0" fontId="40" fillId="0" borderId="0" xfId="0" applyFont="1" applyAlignment="1">
      <alignment horizontal="center"/>
    </xf>
    <xf numFmtId="0" fontId="38" fillId="0" borderId="0" xfId="0" applyFont="1" applyAlignment="1">
      <alignment horizontal="center"/>
    </xf>
    <xf numFmtId="0" fontId="39" fillId="0" borderId="0" xfId="0" applyFont="1" applyAlignment="1">
      <alignment horizontal="center" vertical="center"/>
    </xf>
    <xf numFmtId="0" fontId="40" fillId="0" borderId="0" xfId="0" applyFont="1"/>
    <xf numFmtId="0" fontId="31" fillId="0" borderId="0" xfId="0" applyFont="1"/>
    <xf numFmtId="169" fontId="38" fillId="0" borderId="0" xfId="9" applyNumberFormat="1" applyFont="1"/>
    <xf numFmtId="169" fontId="31" fillId="0" borderId="0" xfId="9" applyNumberFormat="1" applyFont="1"/>
    <xf numFmtId="0" fontId="11" fillId="0" borderId="0" xfId="0" applyFont="1"/>
    <xf numFmtId="0" fontId="23" fillId="0" borderId="0" xfId="0" applyFont="1" applyAlignment="1">
      <alignment horizontal="justify" vertical="center"/>
    </xf>
    <xf numFmtId="169" fontId="41" fillId="0" borderId="0" xfId="9" applyNumberFormat="1" applyFont="1" applyFill="1" applyAlignment="1">
      <alignment horizontal="center"/>
    </xf>
    <xf numFmtId="169" fontId="41" fillId="0" borderId="0" xfId="9" applyNumberFormat="1" applyFont="1" applyFill="1" applyAlignment="1">
      <alignment horizontal="right"/>
    </xf>
    <xf numFmtId="169" fontId="20" fillId="0" borderId="3" xfId="9" applyNumberFormat="1" applyFont="1" applyFill="1" applyBorder="1" applyAlignment="1">
      <alignment horizontal="right"/>
    </xf>
    <xf numFmtId="169" fontId="38" fillId="0" borderId="0" xfId="9" applyNumberFormat="1" applyFont="1" applyFill="1"/>
    <xf numFmtId="169" fontId="31" fillId="0" borderId="0" xfId="9" applyNumberFormat="1" applyFont="1" applyFill="1"/>
    <xf numFmtId="169" fontId="40" fillId="0" borderId="0" xfId="9" applyNumberFormat="1" applyFont="1"/>
    <xf numFmtId="0" fontId="42" fillId="0" borderId="0" xfId="0" applyFont="1" applyAlignment="1">
      <alignment horizontal="center" vertical="center"/>
    </xf>
    <xf numFmtId="43" fontId="31" fillId="0" borderId="0" xfId="0" applyNumberFormat="1" applyFont="1"/>
    <xf numFmtId="169" fontId="41" fillId="0" borderId="0" xfId="9" applyNumberFormat="1" applyFont="1" applyAlignment="1">
      <alignment horizontal="right"/>
    </xf>
    <xf numFmtId="169" fontId="41" fillId="0" borderId="4" xfId="9" applyNumberFormat="1" applyFont="1" applyBorder="1" applyAlignment="1">
      <alignment horizontal="right"/>
    </xf>
    <xf numFmtId="169" fontId="20" fillId="0" borderId="3" xfId="9" applyNumberFormat="1" applyFont="1" applyFill="1" applyBorder="1"/>
    <xf numFmtId="169" fontId="41" fillId="0" borderId="0" xfId="9" applyNumberFormat="1" applyFont="1"/>
    <xf numFmtId="169" fontId="38" fillId="0" borderId="0" xfId="9" applyNumberFormat="1" applyFont="1" applyAlignment="1">
      <alignment horizontal="center"/>
    </xf>
    <xf numFmtId="169" fontId="20" fillId="0" borderId="0" xfId="9" applyNumberFormat="1" applyFont="1" applyAlignment="1">
      <alignment horizontal="center"/>
    </xf>
    <xf numFmtId="0" fontId="20" fillId="0" borderId="0" xfId="0" applyFont="1" applyAlignment="1">
      <alignment horizontal="center" wrapText="1"/>
    </xf>
    <xf numFmtId="0" fontId="20" fillId="0" borderId="0" xfId="0" applyFont="1" applyAlignment="1">
      <alignment horizontal="center"/>
    </xf>
    <xf numFmtId="0" fontId="31" fillId="0" borderId="0" xfId="0" applyFont="1" applyAlignment="1">
      <alignment wrapText="1"/>
    </xf>
    <xf numFmtId="169" fontId="41" fillId="0" borderId="0" xfId="9" applyNumberFormat="1" applyFont="1" applyFill="1"/>
    <xf numFmtId="169" fontId="20" fillId="0" borderId="0" xfId="9" applyNumberFormat="1" applyFont="1" applyFill="1"/>
    <xf numFmtId="0" fontId="41" fillId="0" borderId="0" xfId="0" applyFont="1" applyAlignment="1" applyProtection="1">
      <alignment horizontal="center"/>
      <protection locked="0"/>
    </xf>
    <xf numFmtId="169" fontId="20" fillId="0" borderId="1" xfId="9" applyNumberFormat="1" applyFont="1" applyFill="1" applyBorder="1"/>
    <xf numFmtId="169" fontId="20" fillId="0" borderId="1" xfId="9" applyNumberFormat="1" applyFont="1" applyFill="1" applyBorder="1" applyAlignment="1">
      <alignment horizontal="center"/>
    </xf>
    <xf numFmtId="169" fontId="38" fillId="0" borderId="0" xfId="9" applyNumberFormat="1" applyFont="1" applyFill="1" applyAlignment="1">
      <alignment horizontal="center"/>
    </xf>
    <xf numFmtId="0" fontId="41" fillId="0" borderId="0" xfId="0" applyFont="1" applyProtection="1">
      <protection locked="0"/>
    </xf>
    <xf numFmtId="0" fontId="37" fillId="0" borderId="0" xfId="0" applyFont="1" applyAlignment="1">
      <alignment wrapText="1"/>
    </xf>
    <xf numFmtId="169" fontId="20" fillId="0" borderId="3" xfId="9" applyNumberFormat="1" applyFont="1" applyFill="1" applyBorder="1" applyAlignment="1">
      <alignment horizontal="center"/>
    </xf>
    <xf numFmtId="169" fontId="20" fillId="0" borderId="0" xfId="9" applyNumberFormat="1" applyFont="1" applyFill="1" applyBorder="1"/>
    <xf numFmtId="169" fontId="20" fillId="0" borderId="0" xfId="9" applyNumberFormat="1" applyFont="1" applyFill="1" applyBorder="1" applyAlignment="1">
      <alignment horizontal="center"/>
    </xf>
    <xf numFmtId="169" fontId="38" fillId="0" borderId="0" xfId="0" applyNumberFormat="1" applyFont="1" applyAlignment="1">
      <alignment horizontal="center"/>
    </xf>
    <xf numFmtId="169" fontId="39" fillId="0" borderId="0" xfId="0" applyNumberFormat="1" applyFont="1" applyAlignment="1">
      <alignment horizontal="center" vertical="center"/>
    </xf>
    <xf numFmtId="169" fontId="40" fillId="0" borderId="0" xfId="0" applyNumberFormat="1" applyFont="1"/>
    <xf numFmtId="169" fontId="44" fillId="0" borderId="0" xfId="9" applyNumberFormat="1" applyFont="1"/>
    <xf numFmtId="0" fontId="44" fillId="0" borderId="0" xfId="0" applyFont="1" applyAlignment="1">
      <alignment horizontal="center"/>
    </xf>
    <xf numFmtId="0" fontId="44" fillId="0" borderId="0" xfId="0" applyFont="1" applyAlignment="1">
      <alignment horizontal="center" vertical="center"/>
    </xf>
    <xf numFmtId="0" fontId="45" fillId="0" borderId="0" xfId="0" applyFont="1"/>
    <xf numFmtId="0" fontId="44" fillId="0" borderId="0" xfId="0" applyFont="1" applyProtection="1">
      <protection locked="0"/>
    </xf>
    <xf numFmtId="169" fontId="31" fillId="0" borderId="0" xfId="9" applyNumberFormat="1" applyFont="1" applyAlignment="1">
      <alignment horizontal="right"/>
    </xf>
    <xf numFmtId="169" fontId="37" fillId="0" borderId="3" xfId="9" applyNumberFormat="1" applyFont="1" applyFill="1" applyBorder="1" applyAlignment="1">
      <alignment horizontal="right"/>
    </xf>
    <xf numFmtId="169" fontId="38" fillId="0" borderId="0" xfId="9" applyNumberFormat="1" applyFont="1" applyAlignment="1">
      <alignment horizontal="right"/>
    </xf>
    <xf numFmtId="0" fontId="20" fillId="0" borderId="0" xfId="0" applyFont="1"/>
    <xf numFmtId="0" fontId="41" fillId="0" borderId="0" xfId="0" applyFont="1"/>
    <xf numFmtId="0" fontId="12" fillId="0" borderId="0" xfId="0" applyFont="1" applyAlignment="1">
      <alignment vertical="center"/>
    </xf>
    <xf numFmtId="169" fontId="31" fillId="0" borderId="0" xfId="9" applyNumberFormat="1" applyFont="1" applyFill="1" applyAlignment="1">
      <alignment horizontal="right" indent="1"/>
    </xf>
    <xf numFmtId="169" fontId="37" fillId="0" borderId="3" xfId="9" applyNumberFormat="1" applyFont="1" applyFill="1" applyBorder="1" applyAlignment="1">
      <alignment horizontal="right" indent="1"/>
    </xf>
    <xf numFmtId="43" fontId="38" fillId="0" borderId="0" xfId="0" applyNumberFormat="1" applyFont="1" applyAlignment="1">
      <alignment horizontal="center"/>
    </xf>
    <xf numFmtId="0" fontId="41" fillId="0" borderId="0" xfId="0" applyFont="1" applyAlignment="1">
      <alignment horizontal="left" vertical="top" wrapText="1"/>
    </xf>
    <xf numFmtId="0" fontId="38" fillId="0" borderId="0" xfId="0" applyFont="1" applyAlignment="1">
      <alignment horizontal="center" vertical="top" wrapText="1"/>
    </xf>
    <xf numFmtId="0" fontId="38" fillId="0" borderId="0" xfId="0" applyFont="1" applyAlignment="1">
      <alignment wrapText="1"/>
    </xf>
    <xf numFmtId="169" fontId="41" fillId="0" borderId="0" xfId="9" applyNumberFormat="1" applyFont="1" applyAlignment="1">
      <alignment horizontal="left" vertical="top" wrapText="1"/>
    </xf>
    <xf numFmtId="0" fontId="41" fillId="0" borderId="0" xfId="0" applyFont="1" applyAlignment="1">
      <alignment wrapText="1"/>
    </xf>
    <xf numFmtId="0" fontId="38" fillId="0" borderId="0" xfId="0" applyFont="1" applyAlignment="1">
      <alignment horizontal="left"/>
    </xf>
    <xf numFmtId="0" fontId="41" fillId="0" borderId="0" xfId="0" applyFont="1" applyAlignment="1">
      <alignment horizontal="center"/>
    </xf>
    <xf numFmtId="43" fontId="38" fillId="0" borderId="0" xfId="13" applyFont="1" applyFill="1"/>
    <xf numFmtId="0" fontId="23" fillId="0" borderId="0" xfId="0" applyFont="1" applyAlignment="1">
      <alignment vertical="center" wrapText="1"/>
    </xf>
    <xf numFmtId="0" fontId="46" fillId="0" borderId="0" xfId="0" applyFont="1" applyAlignment="1">
      <alignment horizontal="center" vertical="center"/>
    </xf>
    <xf numFmtId="0" fontId="47" fillId="0" borderId="0" xfId="0" applyFont="1"/>
    <xf numFmtId="0" fontId="50" fillId="0" borderId="0" xfId="0" applyFont="1"/>
    <xf numFmtId="0" fontId="48" fillId="0" borderId="0" xfId="0" applyFont="1" applyAlignment="1">
      <alignment vertical="center"/>
    </xf>
    <xf numFmtId="0" fontId="21" fillId="0" borderId="0" xfId="0" applyFont="1"/>
    <xf numFmtId="169" fontId="51" fillId="0" borderId="0" xfId="9" applyNumberFormat="1" applyFont="1"/>
    <xf numFmtId="169" fontId="19" fillId="0" borderId="0" xfId="9" applyNumberFormat="1" applyFont="1"/>
    <xf numFmtId="0" fontId="51" fillId="0" borderId="0" xfId="0" applyFont="1" applyAlignment="1">
      <alignment horizontal="center"/>
    </xf>
    <xf numFmtId="0" fontId="19" fillId="0" borderId="0" xfId="0" applyFont="1"/>
    <xf numFmtId="1" fontId="52" fillId="0" borderId="0" xfId="0" applyNumberFormat="1" applyFont="1" applyAlignment="1">
      <alignment horizontal="center"/>
    </xf>
    <xf numFmtId="169" fontId="48" fillId="0" borderId="0" xfId="9" applyNumberFormat="1" applyFont="1" applyFill="1" applyAlignment="1">
      <alignment vertical="center"/>
    </xf>
    <xf numFmtId="169" fontId="50" fillId="0" borderId="0" xfId="9" applyNumberFormat="1" applyFont="1" applyFill="1"/>
    <xf numFmtId="0" fontId="48" fillId="0" borderId="0" xfId="0" applyFont="1"/>
    <xf numFmtId="169" fontId="19" fillId="0" borderId="0" xfId="9" applyNumberFormat="1" applyFont="1" applyFill="1"/>
    <xf numFmtId="0" fontId="51" fillId="0" borderId="0" xfId="0" applyFont="1" applyAlignment="1" applyProtection="1">
      <alignment horizontal="center"/>
      <protection locked="0"/>
    </xf>
    <xf numFmtId="0" fontId="21" fillId="0" borderId="0" xfId="0" applyFont="1" applyAlignment="1">
      <alignment vertical="center"/>
    </xf>
    <xf numFmtId="169" fontId="21" fillId="0" borderId="0" xfId="9" applyNumberFormat="1" applyFont="1" applyFill="1" applyAlignment="1">
      <alignment vertical="center"/>
    </xf>
    <xf numFmtId="169" fontId="50" fillId="0" borderId="0" xfId="9" applyNumberFormat="1" applyFont="1" applyProtection="1">
      <protection locked="0"/>
    </xf>
    <xf numFmtId="169" fontId="21" fillId="0" borderId="3" xfId="9" applyNumberFormat="1" applyFont="1" applyFill="1" applyBorder="1" applyAlignment="1">
      <alignment horizontal="right"/>
    </xf>
    <xf numFmtId="169" fontId="48" fillId="0" borderId="3" xfId="9" applyNumberFormat="1" applyFont="1" applyFill="1" applyBorder="1" applyAlignment="1">
      <alignment horizontal="right"/>
    </xf>
    <xf numFmtId="0" fontId="51" fillId="0" borderId="0" xfId="0" applyFont="1"/>
    <xf numFmtId="169" fontId="49" fillId="0" borderId="0" xfId="9" applyNumberFormat="1" applyFont="1"/>
    <xf numFmtId="0" fontId="1" fillId="0" borderId="0" xfId="0" applyFont="1" applyAlignment="1" applyProtection="1">
      <alignment horizontal="center" vertical="center"/>
      <protection locked="0"/>
    </xf>
    <xf numFmtId="0" fontId="11" fillId="0" borderId="0" xfId="0" applyFont="1" applyAlignment="1">
      <alignment horizontal="left" vertical="top" wrapText="1"/>
    </xf>
    <xf numFmtId="0" fontId="23" fillId="0" borderId="0" xfId="0" applyFont="1" applyAlignment="1">
      <alignment horizontal="left" vertical="top" wrapText="1"/>
    </xf>
    <xf numFmtId="0" fontId="11" fillId="0" borderId="0" xfId="0" applyFont="1" applyAlignment="1">
      <alignment horizontal="center"/>
    </xf>
    <xf numFmtId="0" fontId="23" fillId="0" borderId="0" xfId="0" applyFont="1" applyAlignment="1">
      <alignment horizontal="left" vertical="center" wrapText="1"/>
    </xf>
    <xf numFmtId="0" fontId="41" fillId="0" borderId="0" xfId="0" applyFont="1" applyAlignment="1" applyProtection="1">
      <alignment horizontal="left" vertical="center" wrapText="1"/>
      <protection locked="0"/>
    </xf>
    <xf numFmtId="0" fontId="41" fillId="0" borderId="0" xfId="0" applyFont="1" applyAlignment="1" applyProtection="1">
      <alignment horizontal="left" vertical="top" wrapText="1"/>
      <protection locked="0"/>
    </xf>
    <xf numFmtId="0" fontId="37" fillId="0" borderId="0" xfId="0" applyFont="1" applyAlignment="1" applyProtection="1">
      <alignment horizontal="center"/>
      <protection locked="0"/>
    </xf>
    <xf numFmtId="0" fontId="31" fillId="0" borderId="0" xfId="0" applyFont="1" applyAlignment="1" applyProtection="1">
      <alignment horizontal="left" vertical="top" wrapText="1"/>
      <protection locked="0"/>
    </xf>
    <xf numFmtId="0" fontId="31" fillId="0" borderId="0" xfId="0" applyFont="1" applyAlignment="1" applyProtection="1">
      <alignment horizontal="left" vertical="top"/>
      <protection locked="0"/>
    </xf>
    <xf numFmtId="0" fontId="20" fillId="0" borderId="0" xfId="0" applyFont="1" applyAlignment="1" applyProtection="1">
      <alignment horizontal="left" vertical="top" wrapText="1"/>
      <protection locked="0"/>
    </xf>
    <xf numFmtId="169" fontId="20" fillId="0" borderId="0" xfId="9" applyNumberFormat="1" applyFont="1" applyAlignment="1" applyProtection="1">
      <alignment horizontal="center"/>
      <protection locked="0"/>
    </xf>
    <xf numFmtId="0" fontId="16" fillId="0" borderId="0" xfId="0" applyFont="1" applyAlignment="1">
      <alignment horizontal="left" wrapText="1"/>
    </xf>
    <xf numFmtId="0" fontId="41" fillId="0" borderId="0" xfId="0" applyFont="1" applyAlignment="1">
      <alignment horizontal="left" vertical="top" wrapText="1"/>
    </xf>
    <xf numFmtId="0" fontId="41" fillId="0" borderId="0" xfId="0" applyFont="1" applyAlignment="1">
      <alignment horizontal="left" wrapText="1"/>
    </xf>
  </cellXfs>
  <cellStyles count="19">
    <cellStyle name="Comma 2" xfId="16" xr:uid="{00000000-0005-0000-0000-000000000000}"/>
    <cellStyle name="Comma_Hoja de trabajo flujo 2007" xfId="7" xr:uid="{00000000-0005-0000-0000-000001000000}"/>
    <cellStyle name="Currency 2" xfId="15" xr:uid="{00000000-0005-0000-0000-000002000000}"/>
    <cellStyle name="Millares" xfId="9" builtinId="3"/>
    <cellStyle name="Millares 2" xfId="2" xr:uid="{00000000-0005-0000-0000-000004000000}"/>
    <cellStyle name="Millares 3" xfId="6" xr:uid="{00000000-0005-0000-0000-000005000000}"/>
    <cellStyle name="Millares 3 2" xfId="5" xr:uid="{00000000-0005-0000-0000-000006000000}"/>
    <cellStyle name="Millares 4" xfId="12" xr:uid="{00000000-0005-0000-0000-000007000000}"/>
    <cellStyle name="Millares 5" xfId="11" xr:uid="{00000000-0005-0000-0000-000008000000}"/>
    <cellStyle name="Millares 6" xfId="13" xr:uid="{00000000-0005-0000-0000-000009000000}"/>
    <cellStyle name="Millares 7" xfId="17" xr:uid="{00000000-0005-0000-0000-00000A000000}"/>
    <cellStyle name="Moneda 2" xfId="3" xr:uid="{00000000-0005-0000-0000-00000B000000}"/>
    <cellStyle name="Normal" xfId="0" builtinId="0"/>
    <cellStyle name="Normal 2" xfId="8" xr:uid="{00000000-0005-0000-0000-00000D000000}"/>
    <cellStyle name="Normal 2 2" xfId="1" xr:uid="{00000000-0005-0000-0000-00000E000000}"/>
    <cellStyle name="Normal 2 2 2" xfId="4" xr:uid="{00000000-0005-0000-0000-00000F000000}"/>
    <cellStyle name="Normal 3" xfId="10" xr:uid="{00000000-0005-0000-0000-000010000000}"/>
    <cellStyle name="Normal 4" xfId="14" xr:uid="{00000000-0005-0000-0000-000011000000}"/>
    <cellStyle name="Normal 5" xfId="18" xr:uid="{00000000-0005-0000-0000-00001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ilvia%20Tortosa/Dropbox/PC%20(2)/Downloads/2022.v23.F.DIGECOG.%20DATOS,%20CIERRE%20y%20NOTAS%20EEFF.v23.01%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sheetName val="Balance de Comprobación"/>
      <sheetName val="ESF - Situación Financiera."/>
      <sheetName val=" ERF-Rendimiento Financiero."/>
      <sheetName val="ECANP-Cambio Patrimonio"/>
      <sheetName val="EFE-Flujo de Efectivo"/>
      <sheetName val="Estado Comparativo"/>
      <sheetName val="Notas 1-6"/>
      <sheetName val="NOTAS 7 AL 48 "/>
      <sheetName val="NOTA PPE"/>
    </sheetNames>
    <sheetDataSet>
      <sheetData sheetId="0">
        <row r="56">
          <cell r="C56" t="str">
            <v>Productos de cuero, caucho y plásticos</v>
          </cell>
        </row>
      </sheetData>
      <sheetData sheetId="1"/>
      <sheetData sheetId="2"/>
      <sheetData sheetId="3">
        <row r="9">
          <cell r="D9">
            <v>0</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95"/>
  <sheetViews>
    <sheetView zoomScale="80" zoomScaleNormal="80" workbookViewId="0">
      <selection activeCell="C16" sqref="C16"/>
    </sheetView>
  </sheetViews>
  <sheetFormatPr baseColWidth="10" defaultColWidth="10.85546875" defaultRowHeight="15" x14ac:dyDescent="0.25"/>
  <cols>
    <col min="1" max="1" width="7.7109375" style="5" bestFit="1" customWidth="1"/>
    <col min="2" max="2" width="5.42578125" style="46" customWidth="1"/>
    <col min="3" max="3" width="46.140625" style="1" customWidth="1"/>
    <col min="4" max="4" width="14.42578125" style="2" customWidth="1"/>
    <col min="5" max="5" width="2.7109375" style="24" customWidth="1"/>
    <col min="6" max="6" width="13.85546875" style="42" customWidth="1"/>
    <col min="7" max="7" width="4.42578125" style="24" customWidth="1"/>
    <col min="8" max="8" width="10.85546875" style="19"/>
    <col min="9" max="9" width="12.5703125" style="19" hidden="1" customWidth="1"/>
    <col min="10" max="10" width="44.42578125" style="19" hidden="1" customWidth="1"/>
    <col min="11" max="16384" width="10.85546875" style="19"/>
  </cols>
  <sheetData>
    <row r="1" spans="1:9" ht="6" customHeight="1" x14ac:dyDescent="0.25"/>
    <row r="2" spans="1:9" x14ac:dyDescent="0.25">
      <c r="C2" s="22" t="s">
        <v>7</v>
      </c>
      <c r="D2" s="53">
        <f>SUM(D13:D156)</f>
        <v>1.8742866814136505E-8</v>
      </c>
      <c r="F2" s="53">
        <f>SUM(F13:F156)</f>
        <v>-1.0000017355196178E-2</v>
      </c>
    </row>
    <row r="3" spans="1:9" ht="12" hidden="1" customHeight="1" x14ac:dyDescent="0.25">
      <c r="C3" s="22"/>
      <c r="D3" s="11">
        <v>-3909049.0700000003</v>
      </c>
      <c r="F3" s="11">
        <v>-5789280.7725000177</v>
      </c>
    </row>
    <row r="4" spans="1:9" ht="6" customHeight="1" x14ac:dyDescent="0.25">
      <c r="D4" s="11"/>
      <c r="F4" s="11"/>
    </row>
    <row r="5" spans="1:9" ht="15.75" x14ac:dyDescent="0.25">
      <c r="B5" s="180" t="s">
        <v>8</v>
      </c>
      <c r="C5" s="180"/>
      <c r="D5" s="180"/>
      <c r="E5" s="180"/>
      <c r="F5" s="180"/>
    </row>
    <row r="6" spans="1:9" ht="15.75" x14ac:dyDescent="0.25">
      <c r="B6" s="23"/>
      <c r="C6" s="180" t="s">
        <v>10</v>
      </c>
      <c r="D6" s="180"/>
      <c r="E6" s="180"/>
      <c r="F6" s="180"/>
    </row>
    <row r="7" spans="1:9" ht="15.75" x14ac:dyDescent="0.25">
      <c r="B7" s="23"/>
      <c r="C7" s="180" t="s">
        <v>314</v>
      </c>
      <c r="D7" s="180"/>
      <c r="E7" s="180"/>
      <c r="F7" s="180"/>
    </row>
    <row r="8" spans="1:9" ht="15.75" x14ac:dyDescent="0.25">
      <c r="B8" s="23"/>
      <c r="C8" s="180" t="s">
        <v>0</v>
      </c>
      <c r="D8" s="180"/>
      <c r="E8" s="180"/>
      <c r="F8" s="180"/>
    </row>
    <row r="9" spans="1:9" x14ac:dyDescent="0.25">
      <c r="D9" s="25"/>
      <c r="F9" s="25"/>
    </row>
    <row r="10" spans="1:9" x14ac:dyDescent="0.25">
      <c r="C10" s="17"/>
    </row>
    <row r="11" spans="1:9" x14ac:dyDescent="0.25">
      <c r="A11" s="44" t="s">
        <v>11</v>
      </c>
      <c r="C11" s="3" t="s">
        <v>12</v>
      </c>
      <c r="D11" s="43">
        <v>2022</v>
      </c>
      <c r="F11" s="43">
        <v>2021</v>
      </c>
      <c r="I11" s="26" t="s">
        <v>293</v>
      </c>
    </row>
    <row r="12" spans="1:9" x14ac:dyDescent="0.25">
      <c r="A12" s="5" t="s">
        <v>13</v>
      </c>
      <c r="C12" s="27" t="s">
        <v>14</v>
      </c>
      <c r="D12" s="28"/>
      <c r="E12" s="24" t="s">
        <v>220</v>
      </c>
      <c r="F12" s="43"/>
      <c r="G12" s="24" t="s">
        <v>220</v>
      </c>
      <c r="H12" s="18"/>
    </row>
    <row r="13" spans="1:9" x14ac:dyDescent="0.25">
      <c r="A13" s="5" t="s">
        <v>15</v>
      </c>
      <c r="B13" s="46" t="s">
        <v>15</v>
      </c>
      <c r="C13" s="2" t="s">
        <v>16</v>
      </c>
      <c r="D13" s="16">
        <v>0</v>
      </c>
      <c r="E13" s="24">
        <v>1</v>
      </c>
      <c r="F13" s="16">
        <v>50000</v>
      </c>
      <c r="G13" s="24">
        <v>1</v>
      </c>
      <c r="I13" s="30" t="s">
        <v>289</v>
      </c>
    </row>
    <row r="14" spans="1:9" ht="15.75" x14ac:dyDescent="0.25">
      <c r="A14" s="5" t="s">
        <v>15</v>
      </c>
      <c r="B14" s="46" t="s">
        <v>15</v>
      </c>
      <c r="C14" s="2" t="s">
        <v>17</v>
      </c>
      <c r="D14" s="16">
        <v>51799184.349999994</v>
      </c>
      <c r="E14" s="24">
        <v>1</v>
      </c>
      <c r="F14" s="16">
        <v>41905198.000000007</v>
      </c>
      <c r="G14" s="24">
        <v>1</v>
      </c>
      <c r="I14" s="31" t="s">
        <v>290</v>
      </c>
    </row>
    <row r="15" spans="1:9" x14ac:dyDescent="0.25">
      <c r="A15" s="5" t="s">
        <v>18</v>
      </c>
      <c r="C15" s="2" t="s">
        <v>19</v>
      </c>
      <c r="D15" s="16"/>
      <c r="E15" s="24" t="s">
        <v>309</v>
      </c>
      <c r="F15" s="16"/>
      <c r="G15" s="24" t="s">
        <v>309</v>
      </c>
    </row>
    <row r="16" spans="1:9" x14ac:dyDescent="0.25">
      <c r="A16" s="5" t="s">
        <v>20</v>
      </c>
      <c r="C16" s="2" t="s">
        <v>21</v>
      </c>
      <c r="D16" s="16">
        <v>285566.97200000001</v>
      </c>
      <c r="E16" s="24">
        <v>1</v>
      </c>
      <c r="F16" s="16">
        <v>213992.95999999999</v>
      </c>
      <c r="G16" s="24">
        <v>1</v>
      </c>
      <c r="I16" s="30" t="s">
        <v>291</v>
      </c>
    </row>
    <row r="17" spans="1:10" x14ac:dyDescent="0.25">
      <c r="A17" s="5" t="s">
        <v>22</v>
      </c>
      <c r="C17" s="2" t="s">
        <v>23</v>
      </c>
      <c r="D17" s="16">
        <v>695865.40833333333</v>
      </c>
      <c r="E17" s="24">
        <v>1</v>
      </c>
      <c r="F17" s="16">
        <v>621952.27166666661</v>
      </c>
      <c r="G17" s="24">
        <v>1</v>
      </c>
      <c r="I17" s="30" t="s">
        <v>292</v>
      </c>
    </row>
    <row r="18" spans="1:10" x14ac:dyDescent="0.25">
      <c r="A18" s="5" t="s">
        <v>24</v>
      </c>
      <c r="C18" s="2" t="s">
        <v>25</v>
      </c>
      <c r="D18" s="16">
        <v>22396338.98</v>
      </c>
      <c r="E18" s="24">
        <v>1</v>
      </c>
      <c r="F18" s="16">
        <v>21360225.359999996</v>
      </c>
      <c r="G18" s="24">
        <v>1</v>
      </c>
    </row>
    <row r="19" spans="1:10" x14ac:dyDescent="0.25">
      <c r="A19" s="5" t="s">
        <v>24</v>
      </c>
      <c r="C19" s="2" t="s">
        <v>26</v>
      </c>
      <c r="D19" s="16">
        <v>-17918156.959999997</v>
      </c>
      <c r="E19" s="24">
        <v>1</v>
      </c>
      <c r="F19" s="16">
        <v>-16375423.59</v>
      </c>
      <c r="G19" s="24">
        <v>1</v>
      </c>
    </row>
    <row r="20" spans="1:10" x14ac:dyDescent="0.25">
      <c r="A20" s="5" t="s">
        <v>27</v>
      </c>
      <c r="C20" s="2" t="s">
        <v>28</v>
      </c>
      <c r="D20" s="16"/>
      <c r="E20" s="24" t="s">
        <v>309</v>
      </c>
      <c r="F20" s="16"/>
      <c r="G20" s="24">
        <v>1</v>
      </c>
      <c r="I20" s="30" t="s">
        <v>284</v>
      </c>
    </row>
    <row r="21" spans="1:10" x14ac:dyDescent="0.25">
      <c r="A21" s="5" t="s">
        <v>27</v>
      </c>
      <c r="C21" s="2" t="s">
        <v>29</v>
      </c>
      <c r="D21" s="16"/>
      <c r="E21" s="24" t="s">
        <v>309</v>
      </c>
      <c r="F21" s="16"/>
      <c r="G21" s="24">
        <v>1</v>
      </c>
      <c r="I21" s="19" t="s">
        <v>285</v>
      </c>
    </row>
    <row r="22" spans="1:10" ht="15.75" x14ac:dyDescent="0.25">
      <c r="C22" s="2"/>
      <c r="D22" s="16"/>
      <c r="E22" s="24" t="s">
        <v>220</v>
      </c>
      <c r="F22" s="16"/>
      <c r="G22" s="24" t="s">
        <v>220</v>
      </c>
      <c r="I22" s="32"/>
      <c r="J22" s="19" t="s">
        <v>288</v>
      </c>
    </row>
    <row r="23" spans="1:10" ht="15.75" x14ac:dyDescent="0.25">
      <c r="A23" s="5" t="s">
        <v>13</v>
      </c>
      <c r="C23" s="4" t="s">
        <v>30</v>
      </c>
      <c r="D23" s="16"/>
      <c r="E23" s="24" t="s">
        <v>220</v>
      </c>
      <c r="F23" s="11"/>
      <c r="G23" s="24" t="s">
        <v>220</v>
      </c>
      <c r="I23" s="32"/>
      <c r="J23" s="19" t="s">
        <v>286</v>
      </c>
    </row>
    <row r="24" spans="1:10" ht="15.75" x14ac:dyDescent="0.25">
      <c r="A24" s="5" t="s">
        <v>31</v>
      </c>
      <c r="C24" s="2" t="s">
        <v>32</v>
      </c>
      <c r="D24" s="16">
        <v>-15573708.390000001</v>
      </c>
      <c r="E24" s="24">
        <v>1</v>
      </c>
      <c r="F24" s="16">
        <v>-9656895.9199999981</v>
      </c>
      <c r="G24" s="24">
        <v>1</v>
      </c>
      <c r="I24" s="32"/>
      <c r="J24" s="19" t="s">
        <v>287</v>
      </c>
    </row>
    <row r="25" spans="1:10" ht="15.75" x14ac:dyDescent="0.25">
      <c r="A25" s="5" t="s">
        <v>33</v>
      </c>
      <c r="C25" s="2" t="s">
        <v>34</v>
      </c>
      <c r="D25" s="16">
        <v>0</v>
      </c>
      <c r="E25" s="24" t="s">
        <v>309</v>
      </c>
      <c r="F25" s="16">
        <v>0</v>
      </c>
      <c r="G25" s="24">
        <v>1</v>
      </c>
      <c r="I25" s="32"/>
    </row>
    <row r="26" spans="1:10" ht="15.75" x14ac:dyDescent="0.25">
      <c r="C26" s="2"/>
      <c r="D26" s="11"/>
      <c r="E26" s="24" t="s">
        <v>220</v>
      </c>
      <c r="F26" s="11"/>
      <c r="G26" s="24" t="s">
        <v>220</v>
      </c>
      <c r="I26" s="32"/>
    </row>
    <row r="27" spans="1:10" x14ac:dyDescent="0.25">
      <c r="A27" s="5" t="s">
        <v>13</v>
      </c>
      <c r="C27" s="4" t="s">
        <v>35</v>
      </c>
      <c r="D27" s="16"/>
      <c r="E27" s="24" t="s">
        <v>220</v>
      </c>
      <c r="F27" s="11"/>
      <c r="G27" s="24" t="s">
        <v>220</v>
      </c>
      <c r="I27" s="30" t="s">
        <v>283</v>
      </c>
    </row>
    <row r="28" spans="1:10" x14ac:dyDescent="0.25">
      <c r="A28" s="5" t="s">
        <v>36</v>
      </c>
      <c r="C28" s="2" t="s">
        <v>37</v>
      </c>
      <c r="D28" s="16">
        <v>-34323787.620333314</v>
      </c>
      <c r="E28" s="24">
        <v>1</v>
      </c>
      <c r="F28" s="11">
        <v>-30939658.09</v>
      </c>
      <c r="G28" s="24">
        <v>1</v>
      </c>
      <c r="J28" s="19" t="s">
        <v>294</v>
      </c>
    </row>
    <row r="29" spans="1:10" ht="15.75" x14ac:dyDescent="0.25">
      <c r="A29" s="5" t="s">
        <v>38</v>
      </c>
      <c r="C29" s="2" t="s">
        <v>5</v>
      </c>
      <c r="D29" s="11"/>
      <c r="E29" s="24" t="s">
        <v>220</v>
      </c>
      <c r="F29" s="11"/>
      <c r="G29" s="24" t="s">
        <v>220</v>
      </c>
      <c r="I29" s="33"/>
      <c r="J29" s="19" t="s">
        <v>295</v>
      </c>
    </row>
    <row r="30" spans="1:10" ht="15.75" x14ac:dyDescent="0.25">
      <c r="A30" s="45"/>
      <c r="C30" s="21" t="s">
        <v>39</v>
      </c>
      <c r="D30" s="11"/>
      <c r="E30" s="24" t="s">
        <v>220</v>
      </c>
      <c r="F30" s="11"/>
      <c r="G30" s="24" t="s">
        <v>220</v>
      </c>
      <c r="I30" s="33"/>
    </row>
    <row r="31" spans="1:10" ht="15.75" x14ac:dyDescent="0.25">
      <c r="A31" s="45"/>
      <c r="C31" s="21"/>
      <c r="D31" s="25"/>
      <c r="E31" s="24" t="s">
        <v>220</v>
      </c>
      <c r="F31" s="12"/>
      <c r="G31" s="24" t="s">
        <v>220</v>
      </c>
      <c r="I31" s="33"/>
    </row>
    <row r="32" spans="1:10" ht="15.75" x14ac:dyDescent="0.25">
      <c r="A32" s="45" t="s">
        <v>13</v>
      </c>
      <c r="C32" s="4" t="s">
        <v>40</v>
      </c>
      <c r="D32" s="11"/>
      <c r="E32" s="24" t="s">
        <v>220</v>
      </c>
      <c r="F32" s="12"/>
      <c r="G32" s="24" t="s">
        <v>220</v>
      </c>
      <c r="I32" s="33"/>
    </row>
    <row r="33" spans="1:9" ht="15.75" x14ac:dyDescent="0.25">
      <c r="A33" s="5" t="s">
        <v>41</v>
      </c>
      <c r="C33" s="4" t="s">
        <v>42</v>
      </c>
      <c r="D33" s="16">
        <v>-73486953.600000009</v>
      </c>
      <c r="E33" s="24">
        <v>1</v>
      </c>
      <c r="F33" s="11">
        <v>-68135489.430000007</v>
      </c>
      <c r="G33" s="24">
        <v>1</v>
      </c>
      <c r="I33" s="33"/>
    </row>
    <row r="34" spans="1:9" x14ac:dyDescent="0.25">
      <c r="A34" s="45"/>
      <c r="C34" s="21"/>
      <c r="D34" s="12"/>
      <c r="E34" s="24" t="s">
        <v>220</v>
      </c>
      <c r="F34" s="12"/>
      <c r="G34" s="24" t="s">
        <v>220</v>
      </c>
    </row>
    <row r="35" spans="1:9" ht="15.75" x14ac:dyDescent="0.25">
      <c r="A35" s="45" t="s">
        <v>13</v>
      </c>
      <c r="C35" s="4" t="s">
        <v>43</v>
      </c>
      <c r="D35" s="12"/>
      <c r="E35" s="24" t="s">
        <v>220</v>
      </c>
      <c r="F35" s="12"/>
      <c r="G35" s="24" t="s">
        <v>220</v>
      </c>
      <c r="I35" s="34"/>
    </row>
    <row r="36" spans="1:9" ht="15.75" x14ac:dyDescent="0.25">
      <c r="A36" s="45"/>
      <c r="C36" s="35" t="s">
        <v>44</v>
      </c>
      <c r="D36" s="25"/>
      <c r="E36" s="24" t="s">
        <v>220</v>
      </c>
      <c r="F36" s="12"/>
      <c r="G36" s="24" t="s">
        <v>220</v>
      </c>
      <c r="I36" s="34"/>
    </row>
    <row r="37" spans="1:9" ht="15.75" x14ac:dyDescent="0.25">
      <c r="A37" s="45"/>
      <c r="C37" s="36" t="s">
        <v>45</v>
      </c>
      <c r="D37" s="25"/>
      <c r="E37" s="24" t="s">
        <v>220</v>
      </c>
      <c r="F37" s="12"/>
      <c r="G37" s="24" t="s">
        <v>220</v>
      </c>
      <c r="I37" s="34"/>
    </row>
    <row r="38" spans="1:9" ht="15.75" x14ac:dyDescent="0.25">
      <c r="A38" s="5" t="s">
        <v>46</v>
      </c>
      <c r="B38" s="46" t="s">
        <v>47</v>
      </c>
      <c r="C38" s="2" t="s">
        <v>48</v>
      </c>
      <c r="D38" s="16">
        <v>29556442.620000005</v>
      </c>
      <c r="E38" s="24">
        <v>1</v>
      </c>
      <c r="F38" s="11">
        <v>29283727.680000003</v>
      </c>
      <c r="G38" s="24">
        <v>1</v>
      </c>
      <c r="I38" s="34"/>
    </row>
    <row r="39" spans="1:9" ht="15.75" x14ac:dyDescent="0.25">
      <c r="A39" s="5" t="s">
        <v>46</v>
      </c>
      <c r="B39" s="46" t="s">
        <v>49</v>
      </c>
      <c r="C39" s="2" t="s">
        <v>50</v>
      </c>
      <c r="D39" s="16">
        <v>1008606</v>
      </c>
      <c r="E39" s="24">
        <v>1</v>
      </c>
      <c r="F39" s="11">
        <v>948131.66999999993</v>
      </c>
      <c r="G39" s="24">
        <v>1</v>
      </c>
      <c r="I39" s="34"/>
    </row>
    <row r="40" spans="1:9" ht="15.75" x14ac:dyDescent="0.25">
      <c r="A40" s="5" t="s">
        <v>46</v>
      </c>
      <c r="B40" s="46" t="s">
        <v>24</v>
      </c>
      <c r="C40" s="2" t="s">
        <v>51</v>
      </c>
      <c r="D40" s="16">
        <v>52800</v>
      </c>
      <c r="E40" s="24">
        <v>1</v>
      </c>
      <c r="F40" s="11">
        <v>1602187.76</v>
      </c>
      <c r="G40" s="24">
        <v>1</v>
      </c>
      <c r="I40" s="34"/>
    </row>
    <row r="41" spans="1:9" ht="15.75" x14ac:dyDescent="0.25">
      <c r="A41" s="5" t="s">
        <v>46</v>
      </c>
      <c r="B41" s="46" t="s">
        <v>27</v>
      </c>
      <c r="C41" s="2" t="s">
        <v>52</v>
      </c>
      <c r="D41" s="16">
        <v>2618995.59</v>
      </c>
      <c r="E41" s="24">
        <v>1</v>
      </c>
      <c r="F41" s="11">
        <v>2698318.15</v>
      </c>
      <c r="G41" s="24">
        <v>1</v>
      </c>
      <c r="I41" s="34"/>
    </row>
    <row r="42" spans="1:9" ht="15.75" x14ac:dyDescent="0.25">
      <c r="A42" s="5" t="s">
        <v>46</v>
      </c>
      <c r="B42" s="47" t="s">
        <v>53</v>
      </c>
      <c r="C42" s="2" t="s">
        <v>54</v>
      </c>
      <c r="D42" s="16">
        <v>4060.91</v>
      </c>
      <c r="E42" s="24">
        <v>1</v>
      </c>
      <c r="F42" s="11">
        <v>1185198.24</v>
      </c>
      <c r="G42" s="24">
        <v>1</v>
      </c>
      <c r="I42" s="34"/>
    </row>
    <row r="43" spans="1:9" ht="15.75" x14ac:dyDescent="0.25">
      <c r="A43" s="5" t="s">
        <v>46</v>
      </c>
      <c r="B43" s="46" t="s">
        <v>55</v>
      </c>
      <c r="C43" s="2" t="s">
        <v>56</v>
      </c>
      <c r="D43" s="16">
        <v>0</v>
      </c>
      <c r="E43" s="24" t="s">
        <v>309</v>
      </c>
      <c r="F43" s="11">
        <v>0</v>
      </c>
      <c r="G43" s="24" t="s">
        <v>309</v>
      </c>
      <c r="I43" s="34"/>
    </row>
    <row r="44" spans="1:9" ht="15.75" x14ac:dyDescent="0.25">
      <c r="A44" s="45"/>
      <c r="C44" s="36" t="s">
        <v>57</v>
      </c>
      <c r="D44" s="16">
        <v>0</v>
      </c>
      <c r="E44" s="24" t="s">
        <v>220</v>
      </c>
      <c r="F44" s="12">
        <v>0</v>
      </c>
      <c r="G44" s="24" t="s">
        <v>220</v>
      </c>
      <c r="I44" s="34"/>
    </row>
    <row r="45" spans="1:9" ht="15.75" x14ac:dyDescent="0.25">
      <c r="A45" s="5" t="s">
        <v>46</v>
      </c>
      <c r="B45" s="46" t="s">
        <v>58</v>
      </c>
      <c r="C45" s="2" t="s">
        <v>59</v>
      </c>
      <c r="D45" s="16">
        <v>31586.35</v>
      </c>
      <c r="E45" s="24">
        <v>1</v>
      </c>
      <c r="F45" s="11">
        <v>129927.3</v>
      </c>
      <c r="G45" s="24">
        <v>1</v>
      </c>
      <c r="I45" s="34"/>
    </row>
    <row r="46" spans="1:9" ht="15.75" x14ac:dyDescent="0.25">
      <c r="A46" s="5" t="s">
        <v>46</v>
      </c>
      <c r="B46" s="46" t="s">
        <v>31</v>
      </c>
      <c r="C46" s="2" t="s">
        <v>60</v>
      </c>
      <c r="D46" s="16">
        <v>830250</v>
      </c>
      <c r="E46" s="24">
        <v>1</v>
      </c>
      <c r="F46" s="11">
        <v>675000</v>
      </c>
      <c r="G46" s="24">
        <v>1</v>
      </c>
      <c r="I46" s="34"/>
    </row>
    <row r="47" spans="1:9" ht="15.75" x14ac:dyDescent="0.25">
      <c r="A47" s="5" t="s">
        <v>46</v>
      </c>
      <c r="B47" s="46" t="s">
        <v>61</v>
      </c>
      <c r="C47" s="2" t="s">
        <v>62</v>
      </c>
      <c r="D47" s="16">
        <v>3460237.07</v>
      </c>
      <c r="E47" s="24">
        <v>1</v>
      </c>
      <c r="F47" s="11">
        <v>3363807.16</v>
      </c>
      <c r="G47" s="24">
        <v>1</v>
      </c>
      <c r="I47" s="34"/>
    </row>
    <row r="48" spans="1:9" ht="15.75" x14ac:dyDescent="0.25">
      <c r="A48" s="45"/>
      <c r="C48" s="36" t="s">
        <v>63</v>
      </c>
      <c r="D48" s="36"/>
      <c r="E48" s="24" t="s">
        <v>220</v>
      </c>
      <c r="F48" s="12"/>
      <c r="G48" s="24" t="s">
        <v>220</v>
      </c>
      <c r="I48" s="34"/>
    </row>
    <row r="49" spans="1:9" ht="15.75" x14ac:dyDescent="0.25">
      <c r="A49" s="5" t="s">
        <v>46</v>
      </c>
      <c r="B49" s="46" t="s">
        <v>64</v>
      </c>
      <c r="C49" s="2" t="s">
        <v>65</v>
      </c>
      <c r="D49" s="16">
        <v>0</v>
      </c>
      <c r="E49" s="24" t="s">
        <v>309</v>
      </c>
      <c r="F49" s="11">
        <v>0</v>
      </c>
      <c r="G49" s="24" t="s">
        <v>309</v>
      </c>
      <c r="I49" s="34"/>
    </row>
    <row r="50" spans="1:9" ht="15.75" x14ac:dyDescent="0.25">
      <c r="A50" s="45"/>
      <c r="C50" s="36" t="s">
        <v>66</v>
      </c>
      <c r="D50" s="36"/>
      <c r="E50" s="24" t="s">
        <v>220</v>
      </c>
      <c r="F50" s="12"/>
      <c r="G50" s="24" t="s">
        <v>220</v>
      </c>
      <c r="I50" s="34"/>
    </row>
    <row r="51" spans="1:9" ht="15.75" x14ac:dyDescent="0.25">
      <c r="A51" s="5" t="s">
        <v>46</v>
      </c>
      <c r="B51" s="46" t="s">
        <v>33</v>
      </c>
      <c r="C51" s="2" t="s">
        <v>67</v>
      </c>
      <c r="D51" s="16">
        <v>2104588.04</v>
      </c>
      <c r="E51" s="24">
        <v>1</v>
      </c>
      <c r="F51" s="11">
        <v>2182580.3099999996</v>
      </c>
      <c r="G51" s="24">
        <v>1</v>
      </c>
      <c r="I51" s="34"/>
    </row>
    <row r="52" spans="1:9" ht="15.75" x14ac:dyDescent="0.25">
      <c r="A52" s="5" t="s">
        <v>46</v>
      </c>
      <c r="C52" s="2" t="s">
        <v>68</v>
      </c>
      <c r="D52" s="16">
        <v>2174402.8199999998</v>
      </c>
      <c r="E52" s="24">
        <v>1</v>
      </c>
      <c r="F52" s="11">
        <v>2260217.5599999996</v>
      </c>
      <c r="G52" s="24">
        <v>1</v>
      </c>
      <c r="I52" s="34"/>
    </row>
    <row r="53" spans="1:9" ht="15.75" x14ac:dyDescent="0.25">
      <c r="A53" s="5" t="s">
        <v>46</v>
      </c>
      <c r="C53" s="2" t="s">
        <v>69</v>
      </c>
      <c r="D53" s="16">
        <v>214278.84000000003</v>
      </c>
      <c r="E53" s="24">
        <v>1</v>
      </c>
      <c r="F53" s="11">
        <v>205738.34000000003</v>
      </c>
      <c r="G53" s="24">
        <v>1</v>
      </c>
      <c r="I53" s="34"/>
    </row>
    <row r="54" spans="1:9" ht="15.75" x14ac:dyDescent="0.25">
      <c r="A54" s="45"/>
      <c r="C54" s="35" t="s">
        <v>70</v>
      </c>
      <c r="D54" s="12"/>
      <c r="E54" s="24" t="s">
        <v>220</v>
      </c>
      <c r="F54" s="12"/>
      <c r="G54" s="24" t="s">
        <v>220</v>
      </c>
      <c r="I54" s="34"/>
    </row>
    <row r="55" spans="1:9" ht="15.75" x14ac:dyDescent="0.25">
      <c r="A55" s="45"/>
      <c r="C55" s="36" t="s">
        <v>71</v>
      </c>
      <c r="D55" s="12"/>
      <c r="E55" s="24" t="s">
        <v>220</v>
      </c>
      <c r="F55" s="12"/>
      <c r="G55" s="24" t="s">
        <v>220</v>
      </c>
      <c r="I55" s="34"/>
    </row>
    <row r="56" spans="1:9" ht="15.75" x14ac:dyDescent="0.25">
      <c r="A56" s="5" t="s">
        <v>72</v>
      </c>
      <c r="C56" s="2" t="s">
        <v>73</v>
      </c>
      <c r="D56" s="16">
        <v>0</v>
      </c>
      <c r="E56" s="24" t="s">
        <v>309</v>
      </c>
      <c r="F56" s="11">
        <v>0</v>
      </c>
      <c r="G56" s="24" t="s">
        <v>309</v>
      </c>
      <c r="I56" s="34"/>
    </row>
    <row r="57" spans="1:9" ht="15.75" x14ac:dyDescent="0.25">
      <c r="A57" s="5" t="s">
        <v>72</v>
      </c>
      <c r="C57" s="2" t="s">
        <v>74</v>
      </c>
      <c r="D57" s="16">
        <v>1049978.71</v>
      </c>
      <c r="E57" s="24">
        <v>1</v>
      </c>
      <c r="F57" s="11">
        <v>1156372.22</v>
      </c>
      <c r="G57" s="24">
        <v>1</v>
      </c>
      <c r="I57" s="34"/>
    </row>
    <row r="58" spans="1:9" ht="15.75" x14ac:dyDescent="0.25">
      <c r="A58" s="5" t="s">
        <v>72</v>
      </c>
      <c r="C58" s="2" t="s">
        <v>75</v>
      </c>
      <c r="D58" s="16">
        <v>0</v>
      </c>
      <c r="E58" s="24" t="s">
        <v>309</v>
      </c>
      <c r="F58" s="11">
        <v>0</v>
      </c>
      <c r="G58" s="24">
        <v>1</v>
      </c>
      <c r="I58" s="34"/>
    </row>
    <row r="59" spans="1:9" ht="15.75" x14ac:dyDescent="0.25">
      <c r="A59" s="5" t="s">
        <v>72</v>
      </c>
      <c r="C59" s="2" t="s">
        <v>76</v>
      </c>
      <c r="D59" s="16">
        <v>100095.54000000002</v>
      </c>
      <c r="E59" s="24">
        <v>1</v>
      </c>
      <c r="F59" s="11">
        <v>149713.53</v>
      </c>
      <c r="G59" s="24">
        <v>1</v>
      </c>
      <c r="I59" s="34"/>
    </row>
    <row r="60" spans="1:9" ht="15.75" x14ac:dyDescent="0.25">
      <c r="A60" s="5" t="s">
        <v>72</v>
      </c>
      <c r="C60" s="2" t="s">
        <v>77</v>
      </c>
      <c r="D60" s="16">
        <v>670331.83000000007</v>
      </c>
      <c r="E60" s="24">
        <v>1</v>
      </c>
      <c r="F60" s="11">
        <v>409739.13999999996</v>
      </c>
      <c r="G60" s="24">
        <v>1</v>
      </c>
      <c r="I60" s="34"/>
    </row>
    <row r="61" spans="1:9" ht="15.75" x14ac:dyDescent="0.25">
      <c r="A61" s="45"/>
      <c r="C61" s="36" t="s">
        <v>78</v>
      </c>
      <c r="D61" s="12"/>
      <c r="E61" s="24" t="s">
        <v>220</v>
      </c>
      <c r="F61" s="12"/>
      <c r="G61" s="24" t="s">
        <v>220</v>
      </c>
      <c r="I61" s="34"/>
    </row>
    <row r="62" spans="1:9" ht="15.75" x14ac:dyDescent="0.25">
      <c r="A62" s="5" t="s">
        <v>72</v>
      </c>
      <c r="C62" s="2" t="s">
        <v>79</v>
      </c>
      <c r="D62" s="16">
        <v>191509.66999999998</v>
      </c>
      <c r="E62" s="24">
        <v>1</v>
      </c>
      <c r="F62" s="11">
        <v>43308.01</v>
      </c>
      <c r="G62" s="24">
        <v>1</v>
      </c>
      <c r="I62" s="34">
        <v>53308.01</v>
      </c>
    </row>
    <row r="63" spans="1:9" ht="15.75" x14ac:dyDescent="0.25">
      <c r="A63" s="5" t="s">
        <v>72</v>
      </c>
      <c r="C63" s="2" t="s">
        <v>80</v>
      </c>
      <c r="D63" s="16">
        <v>1091.5</v>
      </c>
      <c r="E63" s="24" t="s">
        <v>309</v>
      </c>
      <c r="F63" s="11">
        <v>0</v>
      </c>
      <c r="G63" s="24">
        <v>1</v>
      </c>
      <c r="I63" s="34"/>
    </row>
    <row r="64" spans="1:9" ht="15.75" x14ac:dyDescent="0.25">
      <c r="A64" s="45"/>
      <c r="C64" s="36" t="s">
        <v>81</v>
      </c>
      <c r="D64" s="12"/>
      <c r="E64" s="24" t="s">
        <v>220</v>
      </c>
      <c r="F64" s="12"/>
      <c r="G64" s="24" t="s">
        <v>220</v>
      </c>
      <c r="I64" s="34"/>
    </row>
    <row r="65" spans="1:9" ht="15.75" x14ac:dyDescent="0.25">
      <c r="A65" s="5" t="s">
        <v>72</v>
      </c>
      <c r="C65" s="2" t="s">
        <v>82</v>
      </c>
      <c r="D65" s="16">
        <v>1928505.08</v>
      </c>
      <c r="E65" s="24">
        <v>1</v>
      </c>
      <c r="F65" s="11">
        <v>131489.12</v>
      </c>
      <c r="G65" s="24">
        <v>1</v>
      </c>
      <c r="I65" s="34"/>
    </row>
    <row r="66" spans="1:9" ht="15.75" x14ac:dyDescent="0.25">
      <c r="A66" s="5" t="s">
        <v>72</v>
      </c>
      <c r="C66" s="2" t="s">
        <v>83</v>
      </c>
      <c r="D66" s="16">
        <v>0</v>
      </c>
      <c r="E66" s="24" t="s">
        <v>309</v>
      </c>
      <c r="F66" s="11">
        <v>0</v>
      </c>
      <c r="G66" s="24" t="s">
        <v>309</v>
      </c>
      <c r="I66" s="34"/>
    </row>
    <row r="67" spans="1:9" ht="15.75" x14ac:dyDescent="0.25">
      <c r="A67" s="45"/>
      <c r="C67" s="36" t="s">
        <v>84</v>
      </c>
      <c r="D67" s="12"/>
      <c r="E67" s="24" t="s">
        <v>220</v>
      </c>
      <c r="F67" s="12"/>
      <c r="G67" s="24" t="s">
        <v>220</v>
      </c>
      <c r="I67" s="34"/>
    </row>
    <row r="68" spans="1:9" ht="15.75" x14ac:dyDescent="0.25">
      <c r="A68" s="5" t="s">
        <v>72</v>
      </c>
      <c r="C68" s="2" t="s">
        <v>85</v>
      </c>
      <c r="D68" s="16">
        <v>450</v>
      </c>
      <c r="E68" s="24">
        <v>1</v>
      </c>
      <c r="F68" s="11">
        <v>60871.72</v>
      </c>
      <c r="G68" s="24">
        <v>1</v>
      </c>
      <c r="I68" s="34"/>
    </row>
    <row r="69" spans="1:9" ht="15.75" x14ac:dyDescent="0.25">
      <c r="A69" s="5" t="s">
        <v>72</v>
      </c>
      <c r="C69" s="2" t="s">
        <v>86</v>
      </c>
      <c r="D69" s="16">
        <v>80450</v>
      </c>
      <c r="E69" s="24" t="s">
        <v>309</v>
      </c>
      <c r="F69" s="11">
        <v>0</v>
      </c>
      <c r="G69" s="24">
        <v>1</v>
      </c>
      <c r="I69" s="34"/>
    </row>
    <row r="70" spans="1:9" ht="15.75" x14ac:dyDescent="0.25">
      <c r="A70" s="45"/>
      <c r="C70" s="36" t="s">
        <v>87</v>
      </c>
      <c r="D70" s="12"/>
      <c r="E70" s="24" t="s">
        <v>220</v>
      </c>
      <c r="F70" s="12"/>
      <c r="G70" s="24" t="s">
        <v>220</v>
      </c>
      <c r="I70" s="34"/>
    </row>
    <row r="71" spans="1:9" ht="15.75" x14ac:dyDescent="0.25">
      <c r="A71" s="5" t="s">
        <v>72</v>
      </c>
      <c r="C71" s="2" t="s">
        <v>88</v>
      </c>
      <c r="D71" s="16">
        <v>0</v>
      </c>
      <c r="E71" s="24">
        <v>1</v>
      </c>
      <c r="F71" s="11">
        <v>146190.30000000002</v>
      </c>
      <c r="G71" s="24">
        <v>1</v>
      </c>
      <c r="I71" s="34"/>
    </row>
    <row r="72" spans="1:9" ht="15.75" x14ac:dyDescent="0.25">
      <c r="A72" s="5" t="s">
        <v>72</v>
      </c>
      <c r="B72" s="48" t="s">
        <v>89</v>
      </c>
      <c r="C72" s="2" t="s">
        <v>90</v>
      </c>
      <c r="D72" s="16">
        <v>0</v>
      </c>
      <c r="E72" s="24" t="s">
        <v>309</v>
      </c>
      <c r="F72" s="11">
        <v>0</v>
      </c>
      <c r="G72" s="24" t="s">
        <v>309</v>
      </c>
      <c r="I72" s="34"/>
    </row>
    <row r="73" spans="1:9" ht="15.75" x14ac:dyDescent="0.25">
      <c r="A73" s="5" t="s">
        <v>72</v>
      </c>
      <c r="C73" s="2" t="s">
        <v>91</v>
      </c>
      <c r="D73" s="16">
        <v>622660</v>
      </c>
      <c r="E73" s="24">
        <v>1</v>
      </c>
      <c r="F73" s="11">
        <v>117971.68</v>
      </c>
      <c r="G73" s="24">
        <v>1</v>
      </c>
      <c r="I73" s="34"/>
    </row>
    <row r="74" spans="1:9" ht="15.75" x14ac:dyDescent="0.25">
      <c r="A74" s="45"/>
      <c r="C74" s="36" t="s">
        <v>92</v>
      </c>
      <c r="D74" s="12"/>
      <c r="E74" s="24" t="s">
        <v>220</v>
      </c>
      <c r="F74" s="12"/>
      <c r="G74" s="24" t="s">
        <v>220</v>
      </c>
      <c r="I74" s="34"/>
    </row>
    <row r="75" spans="1:9" ht="15.75" x14ac:dyDescent="0.25">
      <c r="A75" s="5" t="s">
        <v>72</v>
      </c>
      <c r="C75" s="2" t="s">
        <v>93</v>
      </c>
      <c r="D75" s="16">
        <v>627846.49</v>
      </c>
      <c r="E75" s="24">
        <v>1</v>
      </c>
      <c r="F75" s="11">
        <v>604776.71</v>
      </c>
      <c r="G75" s="24">
        <v>1</v>
      </c>
      <c r="I75" s="34"/>
    </row>
    <row r="76" spans="1:9" ht="15.75" x14ac:dyDescent="0.25">
      <c r="A76" s="5" t="s">
        <v>72</v>
      </c>
      <c r="B76" s="48" t="s">
        <v>94</v>
      </c>
      <c r="C76" s="2" t="s">
        <v>95</v>
      </c>
      <c r="D76" s="16">
        <v>1033305.77</v>
      </c>
      <c r="E76" s="24">
        <v>1</v>
      </c>
      <c r="F76" s="13">
        <v>2902268.87</v>
      </c>
      <c r="G76" s="24">
        <v>1</v>
      </c>
      <c r="I76" s="34"/>
    </row>
    <row r="77" spans="1:9" ht="15.75" x14ac:dyDescent="0.25">
      <c r="A77" s="45"/>
      <c r="C77" s="36" t="s">
        <v>96</v>
      </c>
      <c r="D77" s="12"/>
      <c r="E77" s="24" t="s">
        <v>309</v>
      </c>
      <c r="F77" s="12"/>
      <c r="G77" s="24" t="s">
        <v>309</v>
      </c>
      <c r="I77" s="34"/>
    </row>
    <row r="78" spans="1:9" ht="15.75" x14ac:dyDescent="0.25">
      <c r="A78" s="5" t="s">
        <v>72</v>
      </c>
      <c r="C78" s="2" t="s">
        <v>97</v>
      </c>
      <c r="D78" s="16">
        <v>369945.21</v>
      </c>
      <c r="E78" s="24" t="s">
        <v>309</v>
      </c>
      <c r="F78" s="11">
        <v>0</v>
      </c>
      <c r="G78" s="24">
        <v>1</v>
      </c>
      <c r="I78" s="34"/>
    </row>
    <row r="79" spans="1:9" ht="15.75" x14ac:dyDescent="0.25">
      <c r="A79" s="5" t="s">
        <v>72</v>
      </c>
      <c r="B79" s="48" t="s">
        <v>98</v>
      </c>
      <c r="C79" s="2" t="s">
        <v>99</v>
      </c>
      <c r="D79" s="16">
        <v>0</v>
      </c>
      <c r="E79" s="24" t="s">
        <v>309</v>
      </c>
      <c r="F79" s="11">
        <v>0</v>
      </c>
      <c r="G79" s="24" t="s">
        <v>309</v>
      </c>
      <c r="I79" s="34"/>
    </row>
    <row r="80" spans="1:9" ht="15.75" x14ac:dyDescent="0.25">
      <c r="A80" s="5" t="s">
        <v>72</v>
      </c>
      <c r="B80" s="54"/>
      <c r="C80" s="2" t="s">
        <v>100</v>
      </c>
      <c r="D80" s="16">
        <v>0</v>
      </c>
      <c r="E80" s="24" t="s">
        <v>309</v>
      </c>
      <c r="F80" s="11">
        <v>0</v>
      </c>
      <c r="G80" s="24" t="s">
        <v>309</v>
      </c>
      <c r="I80" s="34"/>
    </row>
    <row r="81" spans="1:9" ht="15.75" x14ac:dyDescent="0.25">
      <c r="A81" s="5" t="s">
        <v>72</v>
      </c>
      <c r="C81" s="2" t="s">
        <v>101</v>
      </c>
      <c r="D81" s="16">
        <v>54390.33</v>
      </c>
      <c r="E81" s="24">
        <v>1</v>
      </c>
      <c r="F81" s="11">
        <v>114675.07</v>
      </c>
      <c r="G81" s="24">
        <v>1</v>
      </c>
      <c r="I81" s="34"/>
    </row>
    <row r="82" spans="1:9" ht="15.75" x14ac:dyDescent="0.25">
      <c r="A82" s="5" t="s">
        <v>72</v>
      </c>
      <c r="B82" s="48" t="s">
        <v>102</v>
      </c>
      <c r="C82" s="2" t="s">
        <v>103</v>
      </c>
      <c r="D82" s="16">
        <v>0</v>
      </c>
      <c r="E82" s="24">
        <v>1</v>
      </c>
      <c r="F82" s="11">
        <v>29188.82</v>
      </c>
      <c r="G82" s="24">
        <v>1</v>
      </c>
      <c r="I82" s="34"/>
    </row>
    <row r="83" spans="1:9" ht="15.75" x14ac:dyDescent="0.25">
      <c r="A83" s="5" t="s">
        <v>72</v>
      </c>
      <c r="C83" s="2" t="s">
        <v>104</v>
      </c>
      <c r="D83" s="16">
        <v>269363.59999999998</v>
      </c>
      <c r="E83" s="24">
        <v>1</v>
      </c>
      <c r="F83" s="11">
        <v>375701.02</v>
      </c>
      <c r="G83" s="24">
        <v>1</v>
      </c>
      <c r="I83" s="34"/>
    </row>
    <row r="84" spans="1:9" ht="15.75" x14ac:dyDescent="0.25">
      <c r="A84" s="45"/>
      <c r="C84" s="36" t="s">
        <v>105</v>
      </c>
      <c r="D84" s="12"/>
      <c r="E84" s="24" t="s">
        <v>220</v>
      </c>
      <c r="F84" s="12"/>
      <c r="G84" s="24" t="s">
        <v>220</v>
      </c>
      <c r="I84" s="34"/>
    </row>
    <row r="85" spans="1:9" ht="15.75" x14ac:dyDescent="0.25">
      <c r="A85" s="5" t="s">
        <v>72</v>
      </c>
      <c r="C85" s="2" t="s">
        <v>106</v>
      </c>
      <c r="D85" s="16">
        <v>9025.58</v>
      </c>
      <c r="E85" s="24">
        <v>1</v>
      </c>
      <c r="F85" s="11">
        <v>14429.05</v>
      </c>
      <c r="G85" s="24">
        <v>1</v>
      </c>
      <c r="I85" s="34"/>
    </row>
    <row r="86" spans="1:9" ht="15.75" x14ac:dyDescent="0.25">
      <c r="A86" s="5" t="s">
        <v>72</v>
      </c>
      <c r="B86" s="48" t="s">
        <v>107</v>
      </c>
      <c r="C86" s="2" t="s">
        <v>108</v>
      </c>
      <c r="D86" s="11"/>
      <c r="E86" s="24" t="s">
        <v>309</v>
      </c>
      <c r="F86" s="11"/>
      <c r="G86" s="24" t="s">
        <v>309</v>
      </c>
      <c r="I86" s="34"/>
    </row>
    <row r="87" spans="1:9" ht="15.75" x14ac:dyDescent="0.25">
      <c r="A87" s="5" t="s">
        <v>72</v>
      </c>
      <c r="C87" s="2" t="s">
        <v>109</v>
      </c>
      <c r="D87" s="16">
        <v>0</v>
      </c>
      <c r="E87" s="24" t="s">
        <v>309</v>
      </c>
      <c r="F87" s="11">
        <v>0</v>
      </c>
      <c r="G87" s="24" t="s">
        <v>309</v>
      </c>
      <c r="I87" s="34"/>
    </row>
    <row r="88" spans="1:9" ht="15.75" x14ac:dyDescent="0.25">
      <c r="A88" s="5" t="s">
        <v>72</v>
      </c>
      <c r="B88" s="46" t="s">
        <v>110</v>
      </c>
      <c r="C88" s="2" t="s">
        <v>111</v>
      </c>
      <c r="D88" s="16">
        <v>944</v>
      </c>
      <c r="E88" s="24">
        <v>1</v>
      </c>
      <c r="F88" s="11">
        <v>10000</v>
      </c>
      <c r="G88" s="24">
        <v>1</v>
      </c>
      <c r="I88" s="34"/>
    </row>
    <row r="89" spans="1:9" ht="15.75" x14ac:dyDescent="0.25">
      <c r="A89" s="5" t="s">
        <v>72</v>
      </c>
      <c r="B89" s="46" t="s">
        <v>110</v>
      </c>
      <c r="C89" s="2" t="s">
        <v>112</v>
      </c>
      <c r="D89" s="16">
        <v>0</v>
      </c>
      <c r="E89" s="24" t="s">
        <v>309</v>
      </c>
      <c r="F89" s="11">
        <v>0</v>
      </c>
      <c r="G89" s="24" t="s">
        <v>309</v>
      </c>
      <c r="I89" s="34"/>
    </row>
    <row r="90" spans="1:9" ht="15.75" x14ac:dyDescent="0.25">
      <c r="A90" s="5" t="s">
        <v>72</v>
      </c>
      <c r="C90" s="2" t="s">
        <v>113</v>
      </c>
      <c r="D90" s="16">
        <v>447342.3</v>
      </c>
      <c r="E90" s="24">
        <v>1</v>
      </c>
      <c r="F90" s="11">
        <v>44680</v>
      </c>
      <c r="G90" s="24">
        <v>1</v>
      </c>
      <c r="I90" s="34"/>
    </row>
    <row r="91" spans="1:9" ht="15.75" x14ac:dyDescent="0.25">
      <c r="A91" s="5" t="s">
        <v>72</v>
      </c>
      <c r="C91" s="2" t="s">
        <v>114</v>
      </c>
      <c r="D91" s="16">
        <v>0</v>
      </c>
      <c r="E91" s="24" t="s">
        <v>309</v>
      </c>
      <c r="F91" s="11">
        <v>0</v>
      </c>
      <c r="G91" s="24" t="s">
        <v>309</v>
      </c>
      <c r="I91" s="34"/>
    </row>
    <row r="92" spans="1:9" ht="15.75" x14ac:dyDescent="0.25">
      <c r="A92" s="5" t="s">
        <v>72</v>
      </c>
      <c r="C92" s="2" t="s">
        <v>115</v>
      </c>
      <c r="D92" s="11">
        <v>180000</v>
      </c>
      <c r="E92" s="24" t="s">
        <v>309</v>
      </c>
      <c r="F92" s="11"/>
      <c r="G92" s="24" t="s">
        <v>309</v>
      </c>
      <c r="I92" s="34"/>
    </row>
    <row r="93" spans="1:9" ht="15.75" x14ac:dyDescent="0.25">
      <c r="A93" s="5" t="s">
        <v>72</v>
      </c>
      <c r="B93" s="48" t="s">
        <v>116</v>
      </c>
      <c r="C93" s="2" t="s">
        <v>117</v>
      </c>
      <c r="D93" s="16">
        <v>465262.08999999997</v>
      </c>
      <c r="E93" s="24">
        <v>1</v>
      </c>
      <c r="F93" s="13">
        <v>89164.930000000008</v>
      </c>
      <c r="G93" s="24">
        <v>1</v>
      </c>
      <c r="I93" s="34"/>
    </row>
    <row r="94" spans="1:9" ht="15.75" x14ac:dyDescent="0.25">
      <c r="A94" s="5" t="s">
        <v>72</v>
      </c>
      <c r="C94" s="2" t="s">
        <v>118</v>
      </c>
      <c r="D94" s="16">
        <v>7398145</v>
      </c>
      <c r="E94" s="24">
        <v>1</v>
      </c>
      <c r="F94" s="11">
        <v>190912</v>
      </c>
      <c r="G94" s="24">
        <v>1</v>
      </c>
      <c r="I94" s="34"/>
    </row>
    <row r="95" spans="1:9" ht="15.75" x14ac:dyDescent="0.25">
      <c r="A95" s="5" t="s">
        <v>72</v>
      </c>
      <c r="C95" s="2" t="s">
        <v>119</v>
      </c>
      <c r="D95" s="16">
        <v>51111.66</v>
      </c>
      <c r="E95" s="24">
        <v>1</v>
      </c>
      <c r="F95" s="11">
        <v>20305.739999999998</v>
      </c>
      <c r="G95" s="24">
        <v>1</v>
      </c>
      <c r="I95" s="34"/>
    </row>
    <row r="96" spans="1:9" ht="15.75" x14ac:dyDescent="0.25">
      <c r="A96" s="45"/>
      <c r="C96" s="36" t="s">
        <v>120</v>
      </c>
      <c r="D96" s="12"/>
      <c r="E96" s="24" t="s">
        <v>220</v>
      </c>
      <c r="F96" s="12"/>
      <c r="G96" s="24" t="s">
        <v>220</v>
      </c>
      <c r="I96" s="34"/>
    </row>
    <row r="97" spans="1:9" ht="15.75" x14ac:dyDescent="0.25">
      <c r="A97" s="45"/>
      <c r="C97" s="36" t="s">
        <v>121</v>
      </c>
      <c r="D97" s="12"/>
      <c r="E97" s="24" t="s">
        <v>220</v>
      </c>
      <c r="F97" s="12"/>
      <c r="G97" s="24" t="s">
        <v>220</v>
      </c>
      <c r="I97" s="34"/>
    </row>
    <row r="98" spans="1:9" ht="15.75" x14ac:dyDescent="0.25">
      <c r="A98" s="5" t="s">
        <v>46</v>
      </c>
      <c r="B98" s="49" t="s">
        <v>122</v>
      </c>
      <c r="C98" s="37" t="s">
        <v>123</v>
      </c>
      <c r="D98" s="16">
        <v>71993.91</v>
      </c>
      <c r="E98" s="24">
        <v>1</v>
      </c>
      <c r="F98" s="11">
        <v>72594.81</v>
      </c>
      <c r="G98" s="24">
        <v>1</v>
      </c>
      <c r="I98" s="34"/>
    </row>
    <row r="99" spans="1:9" ht="15.75" x14ac:dyDescent="0.25">
      <c r="A99" s="5" t="s">
        <v>124</v>
      </c>
      <c r="B99" s="49" t="s">
        <v>125</v>
      </c>
      <c r="C99" s="37" t="s">
        <v>126</v>
      </c>
      <c r="D99" s="16">
        <v>4467</v>
      </c>
      <c r="E99" s="24">
        <v>1</v>
      </c>
      <c r="F99" s="11">
        <v>30909.11</v>
      </c>
      <c r="G99" s="24">
        <v>1</v>
      </c>
      <c r="H99" s="38"/>
      <c r="I99" s="34"/>
    </row>
    <row r="100" spans="1:9" ht="15.75" x14ac:dyDescent="0.25">
      <c r="A100" s="45"/>
      <c r="B100" s="49"/>
      <c r="C100" s="36" t="s">
        <v>127</v>
      </c>
      <c r="D100" s="16">
        <v>0</v>
      </c>
      <c r="E100" s="24" t="s">
        <v>220</v>
      </c>
      <c r="F100" s="12">
        <v>0</v>
      </c>
      <c r="G100" s="24" t="s">
        <v>220</v>
      </c>
      <c r="I100" s="34"/>
    </row>
    <row r="101" spans="1:9" ht="15.75" x14ac:dyDescent="0.25">
      <c r="A101" s="5" t="s">
        <v>124</v>
      </c>
      <c r="B101" s="49" t="s">
        <v>128</v>
      </c>
      <c r="C101" s="37" t="s">
        <v>129</v>
      </c>
      <c r="D101" s="11"/>
      <c r="E101" s="24" t="s">
        <v>309</v>
      </c>
      <c r="F101" s="11"/>
      <c r="G101" s="24" t="s">
        <v>309</v>
      </c>
      <c r="I101" s="34"/>
    </row>
    <row r="102" spans="1:9" ht="15.75" x14ac:dyDescent="0.25">
      <c r="A102" s="5" t="s">
        <v>124</v>
      </c>
      <c r="B102" s="49" t="s">
        <v>130</v>
      </c>
      <c r="C102" s="37" t="s">
        <v>131</v>
      </c>
      <c r="D102" s="16">
        <v>0</v>
      </c>
      <c r="E102" s="24" t="s">
        <v>309</v>
      </c>
      <c r="F102" s="11">
        <v>0</v>
      </c>
      <c r="G102" s="24">
        <v>1</v>
      </c>
      <c r="I102" s="34"/>
    </row>
    <row r="103" spans="1:9" ht="15.75" x14ac:dyDescent="0.25">
      <c r="A103" s="5" t="s">
        <v>46</v>
      </c>
      <c r="B103" s="49" t="s">
        <v>132</v>
      </c>
      <c r="C103" s="37" t="s">
        <v>133</v>
      </c>
      <c r="D103" s="16">
        <v>0</v>
      </c>
      <c r="E103" s="24" t="s">
        <v>309</v>
      </c>
      <c r="F103" s="11">
        <v>0</v>
      </c>
      <c r="G103" s="24">
        <v>1</v>
      </c>
      <c r="I103" s="34"/>
    </row>
    <row r="104" spans="1:9" ht="15.75" x14ac:dyDescent="0.25">
      <c r="A104" s="45"/>
      <c r="B104" s="49"/>
      <c r="C104" s="36" t="s">
        <v>134</v>
      </c>
      <c r="D104" s="12"/>
      <c r="E104" s="24" t="s">
        <v>220</v>
      </c>
      <c r="F104" s="12"/>
      <c r="G104" s="24" t="s">
        <v>220</v>
      </c>
      <c r="I104" s="34"/>
    </row>
    <row r="105" spans="1:9" ht="15.75" x14ac:dyDescent="0.25">
      <c r="A105" s="5" t="s">
        <v>124</v>
      </c>
      <c r="B105" s="49" t="s">
        <v>135</v>
      </c>
      <c r="C105" s="37" t="s">
        <v>136</v>
      </c>
      <c r="D105" s="16">
        <v>38972.82</v>
      </c>
      <c r="E105" s="24">
        <v>1</v>
      </c>
      <c r="F105" s="11">
        <v>21674.25</v>
      </c>
      <c r="G105" s="24">
        <v>1</v>
      </c>
      <c r="I105" s="34"/>
    </row>
    <row r="106" spans="1:9" ht="15.75" x14ac:dyDescent="0.25">
      <c r="A106" s="5" t="s">
        <v>124</v>
      </c>
      <c r="B106" s="49" t="s">
        <v>137</v>
      </c>
      <c r="C106" s="37" t="s">
        <v>138</v>
      </c>
      <c r="D106" s="16">
        <v>82948.7</v>
      </c>
      <c r="E106" s="24">
        <v>1</v>
      </c>
      <c r="F106" s="11">
        <v>83088.26999999999</v>
      </c>
      <c r="G106" s="24">
        <v>1</v>
      </c>
      <c r="I106" s="34"/>
    </row>
    <row r="107" spans="1:9" ht="15.75" x14ac:dyDescent="0.25">
      <c r="A107" s="5" t="s">
        <v>124</v>
      </c>
      <c r="B107" s="49" t="s">
        <v>139</v>
      </c>
      <c r="C107" s="37" t="s">
        <v>140</v>
      </c>
      <c r="D107" s="16">
        <v>29304.239999999998</v>
      </c>
      <c r="E107" s="24">
        <v>1</v>
      </c>
      <c r="F107" s="11">
        <v>103585.5</v>
      </c>
      <c r="G107" s="24">
        <v>1</v>
      </c>
      <c r="I107" s="34"/>
    </row>
    <row r="108" spans="1:9" ht="15.75" x14ac:dyDescent="0.25">
      <c r="A108" s="5" t="s">
        <v>46</v>
      </c>
      <c r="B108" s="49" t="s">
        <v>141</v>
      </c>
      <c r="C108" s="37" t="s">
        <v>142</v>
      </c>
      <c r="D108" s="16">
        <v>0</v>
      </c>
      <c r="E108" s="24" t="s">
        <v>309</v>
      </c>
      <c r="F108" s="11">
        <v>0</v>
      </c>
      <c r="G108" s="24" t="s">
        <v>309</v>
      </c>
      <c r="I108" s="34"/>
    </row>
    <row r="109" spans="1:9" ht="15.75" x14ac:dyDescent="0.25">
      <c r="A109" s="45"/>
      <c r="B109" s="49"/>
      <c r="C109" s="36" t="s">
        <v>143</v>
      </c>
      <c r="D109" s="11"/>
      <c r="E109" s="24" t="s">
        <v>220</v>
      </c>
      <c r="F109" s="12"/>
      <c r="G109" s="24" t="s">
        <v>220</v>
      </c>
      <c r="I109" s="34"/>
    </row>
    <row r="110" spans="1:9" ht="15.75" x14ac:dyDescent="0.25">
      <c r="A110" s="5" t="s">
        <v>124</v>
      </c>
      <c r="B110" s="49" t="s">
        <v>144</v>
      </c>
      <c r="C110" s="37" t="s">
        <v>145</v>
      </c>
      <c r="D110" s="11"/>
      <c r="E110" s="24" t="s">
        <v>309</v>
      </c>
      <c r="F110" s="11"/>
      <c r="G110" s="24" t="s">
        <v>309</v>
      </c>
      <c r="I110" s="34"/>
    </row>
    <row r="111" spans="1:9" ht="15.75" x14ac:dyDescent="0.25">
      <c r="A111" s="5" t="s">
        <v>124</v>
      </c>
      <c r="B111" s="49" t="e">
        <v>#N/A</v>
      </c>
      <c r="C111" s="37" t="s">
        <v>146</v>
      </c>
      <c r="D111" s="16">
        <v>0</v>
      </c>
      <c r="E111" s="24" t="e">
        <v>#N/A</v>
      </c>
      <c r="F111" s="11">
        <v>0</v>
      </c>
      <c r="G111" s="24" t="s">
        <v>309</v>
      </c>
      <c r="I111" s="34"/>
    </row>
    <row r="112" spans="1:9" ht="15.75" x14ac:dyDescent="0.25">
      <c r="A112" s="5" t="s">
        <v>124</v>
      </c>
      <c r="B112" s="49" t="s">
        <v>147</v>
      </c>
      <c r="C112" s="37" t="s">
        <v>148</v>
      </c>
      <c r="D112" s="16">
        <v>140540.12</v>
      </c>
      <c r="E112" s="24">
        <v>1</v>
      </c>
      <c r="F112" s="11">
        <v>142162.38</v>
      </c>
      <c r="G112" s="24" t="s">
        <v>309</v>
      </c>
      <c r="I112" s="34"/>
    </row>
    <row r="113" spans="1:9" ht="15.75" x14ac:dyDescent="0.25">
      <c r="A113" s="5" t="s">
        <v>124</v>
      </c>
      <c r="B113" s="49" t="s">
        <v>149</v>
      </c>
      <c r="C113" s="37" t="s">
        <v>150</v>
      </c>
      <c r="D113" s="16">
        <v>1520</v>
      </c>
      <c r="E113" s="24" t="s">
        <v>309</v>
      </c>
      <c r="F113" s="11">
        <v>0</v>
      </c>
      <c r="G113" s="24" t="s">
        <v>309</v>
      </c>
      <c r="I113" s="34"/>
    </row>
    <row r="114" spans="1:9" ht="15.75" x14ac:dyDescent="0.25">
      <c r="A114" s="5" t="s">
        <v>124</v>
      </c>
      <c r="B114" s="49" t="s">
        <v>151</v>
      </c>
      <c r="C114" s="37" t="s">
        <v>152</v>
      </c>
      <c r="D114" s="16">
        <v>18725.46</v>
      </c>
      <c r="E114" s="24">
        <v>1</v>
      </c>
      <c r="F114" s="11">
        <v>260.77999999999997</v>
      </c>
      <c r="G114" s="24" t="s">
        <v>309</v>
      </c>
      <c r="I114" s="34"/>
    </row>
    <row r="115" spans="1:9" ht="15.75" x14ac:dyDescent="0.25">
      <c r="A115" s="45"/>
      <c r="B115" s="49"/>
      <c r="C115" s="36" t="s">
        <v>153</v>
      </c>
      <c r="D115" s="11"/>
      <c r="E115" s="24" t="s">
        <v>220</v>
      </c>
      <c r="F115" s="12"/>
      <c r="G115" s="24" t="s">
        <v>309</v>
      </c>
      <c r="I115" s="34"/>
    </row>
    <row r="116" spans="1:9" ht="15.75" x14ac:dyDescent="0.25">
      <c r="A116" s="5" t="s">
        <v>124</v>
      </c>
      <c r="B116" s="49" t="s">
        <v>154</v>
      </c>
      <c r="C116" s="37" t="s">
        <v>155</v>
      </c>
      <c r="D116" s="16">
        <v>0</v>
      </c>
      <c r="E116" s="24">
        <v>1</v>
      </c>
      <c r="F116" s="11">
        <v>375</v>
      </c>
      <c r="G116" s="24" t="s">
        <v>309</v>
      </c>
      <c r="I116" s="34"/>
    </row>
    <row r="117" spans="1:9" ht="15.75" x14ac:dyDescent="0.25">
      <c r="A117" s="5" t="s">
        <v>124</v>
      </c>
      <c r="B117" s="49" t="s">
        <v>156</v>
      </c>
      <c r="C117" s="37" t="s">
        <v>157</v>
      </c>
      <c r="D117" s="16">
        <v>2662.2</v>
      </c>
      <c r="E117" s="24" t="s">
        <v>309</v>
      </c>
      <c r="F117" s="11">
        <v>0</v>
      </c>
      <c r="G117" s="24" t="s">
        <v>309</v>
      </c>
      <c r="I117" s="34"/>
    </row>
    <row r="118" spans="1:9" ht="15.75" x14ac:dyDescent="0.25">
      <c r="A118" s="5" t="s">
        <v>124</v>
      </c>
      <c r="B118" s="49" t="s">
        <v>158</v>
      </c>
      <c r="C118" s="37" t="s">
        <v>159</v>
      </c>
      <c r="D118" s="11"/>
      <c r="E118" s="24" t="s">
        <v>309</v>
      </c>
      <c r="F118" s="11"/>
      <c r="G118" s="24" t="s">
        <v>309</v>
      </c>
      <c r="I118" s="34"/>
    </row>
    <row r="119" spans="1:9" ht="15.75" x14ac:dyDescent="0.25">
      <c r="A119" s="5" t="s">
        <v>124</v>
      </c>
      <c r="B119" s="49" t="s">
        <v>160</v>
      </c>
      <c r="C119" s="37" t="s">
        <v>161</v>
      </c>
      <c r="D119" s="16">
        <v>4119.53</v>
      </c>
      <c r="E119" s="24" t="s">
        <v>309</v>
      </c>
      <c r="F119" s="11">
        <v>0</v>
      </c>
      <c r="G119" s="24" t="s">
        <v>309</v>
      </c>
      <c r="I119" s="34"/>
    </row>
    <row r="120" spans="1:9" ht="15.75" x14ac:dyDescent="0.25">
      <c r="A120" s="5" t="s">
        <v>124</v>
      </c>
      <c r="B120" s="49" t="s">
        <v>162</v>
      </c>
      <c r="C120" s="37" t="s">
        <v>163</v>
      </c>
      <c r="D120" s="16">
        <v>0</v>
      </c>
      <c r="E120" s="24" t="s">
        <v>309</v>
      </c>
      <c r="F120" s="11">
        <v>0</v>
      </c>
      <c r="G120" s="24" t="s">
        <v>309</v>
      </c>
      <c r="I120" s="34"/>
    </row>
    <row r="121" spans="1:9" ht="15.75" x14ac:dyDescent="0.25">
      <c r="A121" s="5" t="s">
        <v>124</v>
      </c>
      <c r="B121" s="49" t="e">
        <v>#N/A</v>
      </c>
      <c r="C121" s="37" t="s">
        <v>164</v>
      </c>
      <c r="D121" s="16">
        <v>0</v>
      </c>
      <c r="E121" s="24" t="e">
        <v>#N/A</v>
      </c>
      <c r="F121" s="11">
        <v>0</v>
      </c>
      <c r="G121" s="24" t="s">
        <v>309</v>
      </c>
      <c r="I121" s="34"/>
    </row>
    <row r="122" spans="1:9" ht="15.75" x14ac:dyDescent="0.25">
      <c r="A122" s="5" t="s">
        <v>124</v>
      </c>
      <c r="B122" s="49" t="e">
        <v>#N/A</v>
      </c>
      <c r="C122" s="37" t="s">
        <v>165</v>
      </c>
      <c r="D122" s="11"/>
      <c r="E122" s="24" t="e">
        <v>#N/A</v>
      </c>
      <c r="F122" s="11"/>
      <c r="G122" s="24" t="s">
        <v>309</v>
      </c>
      <c r="I122" s="34"/>
    </row>
    <row r="123" spans="1:9" ht="15.75" x14ac:dyDescent="0.25">
      <c r="A123" s="5" t="s">
        <v>124</v>
      </c>
      <c r="B123" s="49" t="s">
        <v>166</v>
      </c>
      <c r="C123" s="37" t="s">
        <v>167</v>
      </c>
      <c r="D123" s="11"/>
      <c r="E123" s="24" t="s">
        <v>309</v>
      </c>
      <c r="F123" s="11"/>
      <c r="G123" s="24" t="s">
        <v>309</v>
      </c>
      <c r="I123" s="34"/>
    </row>
    <row r="124" spans="1:9" ht="15.75" x14ac:dyDescent="0.25">
      <c r="A124" s="5" t="s">
        <v>124</v>
      </c>
      <c r="B124" s="49" t="e">
        <v>#N/A</v>
      </c>
      <c r="C124" s="37" t="s">
        <v>168</v>
      </c>
      <c r="D124" s="11"/>
      <c r="E124" s="24" t="e">
        <v>#N/A</v>
      </c>
      <c r="F124" s="11"/>
      <c r="G124" s="24" t="s">
        <v>309</v>
      </c>
      <c r="I124" s="34"/>
    </row>
    <row r="125" spans="1:9" ht="15.75" x14ac:dyDescent="0.25">
      <c r="A125" s="45"/>
      <c r="B125" s="49"/>
      <c r="C125" s="36" t="s">
        <v>169</v>
      </c>
      <c r="D125" s="11"/>
      <c r="E125" s="24" t="s">
        <v>220</v>
      </c>
      <c r="F125" s="12" t="s">
        <v>1</v>
      </c>
      <c r="G125" s="24" t="s">
        <v>309</v>
      </c>
      <c r="I125" s="34"/>
    </row>
    <row r="126" spans="1:9" ht="15.75" x14ac:dyDescent="0.25">
      <c r="A126" s="5" t="s">
        <v>124</v>
      </c>
      <c r="B126" s="49" t="s">
        <v>170</v>
      </c>
      <c r="C126" s="37" t="s">
        <v>171</v>
      </c>
      <c r="D126" s="16">
        <v>721246</v>
      </c>
      <c r="E126" s="24">
        <v>1</v>
      </c>
      <c r="F126" s="11">
        <v>550000</v>
      </c>
      <c r="G126" s="24" t="s">
        <v>309</v>
      </c>
      <c r="I126" s="34"/>
    </row>
    <row r="127" spans="1:9" ht="15.75" x14ac:dyDescent="0.25">
      <c r="A127" s="5" t="s">
        <v>124</v>
      </c>
      <c r="B127" s="49" t="s">
        <v>172</v>
      </c>
      <c r="C127" s="37" t="s">
        <v>173</v>
      </c>
      <c r="D127" s="16">
        <v>1678754</v>
      </c>
      <c r="E127" s="24">
        <v>1</v>
      </c>
      <c r="F127" s="11">
        <v>1100000</v>
      </c>
      <c r="G127" s="24" t="s">
        <v>309</v>
      </c>
      <c r="I127" s="34"/>
    </row>
    <row r="128" spans="1:9" ht="15.75" x14ac:dyDescent="0.25">
      <c r="A128" s="5" t="s">
        <v>124</v>
      </c>
      <c r="B128" s="49" t="e">
        <v>#N/A</v>
      </c>
      <c r="C128" s="37" t="s">
        <v>174</v>
      </c>
      <c r="D128" s="16">
        <v>165</v>
      </c>
      <c r="E128" s="24" t="e">
        <v>#N/A</v>
      </c>
      <c r="F128" s="11">
        <v>0</v>
      </c>
      <c r="G128" s="24" t="s">
        <v>309</v>
      </c>
      <c r="I128" s="34"/>
    </row>
    <row r="129" spans="1:9" ht="15.75" x14ac:dyDescent="0.25">
      <c r="A129" s="5" t="s">
        <v>124</v>
      </c>
      <c r="B129" s="49" t="s">
        <v>175</v>
      </c>
      <c r="C129" s="37" t="s">
        <v>176</v>
      </c>
      <c r="D129" s="11"/>
      <c r="E129" s="24" t="s">
        <v>309</v>
      </c>
      <c r="F129" s="11"/>
      <c r="G129" s="24" t="s">
        <v>309</v>
      </c>
      <c r="I129" s="34"/>
    </row>
    <row r="130" spans="1:9" ht="15.75" x14ac:dyDescent="0.25">
      <c r="A130" s="5" t="s">
        <v>124</v>
      </c>
      <c r="B130" s="49" t="s">
        <v>177</v>
      </c>
      <c r="C130" s="37" t="s">
        <v>178</v>
      </c>
      <c r="D130" s="11"/>
      <c r="E130" s="24" t="s">
        <v>309</v>
      </c>
      <c r="F130" s="11"/>
      <c r="G130" s="24" t="s">
        <v>309</v>
      </c>
      <c r="I130" s="34"/>
    </row>
    <row r="131" spans="1:9" ht="15.75" x14ac:dyDescent="0.25">
      <c r="A131" s="5" t="s">
        <v>124</v>
      </c>
      <c r="B131" s="49" t="s">
        <v>179</v>
      </c>
      <c r="C131" s="37" t="s">
        <v>180</v>
      </c>
      <c r="D131" s="16">
        <v>143772.44</v>
      </c>
      <c r="E131" s="24">
        <v>1</v>
      </c>
      <c r="F131" s="11">
        <v>7155.52</v>
      </c>
      <c r="G131" s="24">
        <v>1</v>
      </c>
      <c r="I131" s="34"/>
    </row>
    <row r="132" spans="1:9" ht="15.75" x14ac:dyDescent="0.25">
      <c r="A132" s="45"/>
      <c r="B132" s="49"/>
      <c r="C132" s="36" t="s">
        <v>181</v>
      </c>
      <c r="D132" s="25"/>
      <c r="E132" s="24" t="s">
        <v>220</v>
      </c>
      <c r="F132" s="12"/>
      <c r="G132" s="24" t="s">
        <v>220</v>
      </c>
      <c r="I132" s="34"/>
    </row>
    <row r="133" spans="1:9" ht="15.75" x14ac:dyDescent="0.25">
      <c r="A133" s="5" t="s">
        <v>124</v>
      </c>
      <c r="B133" s="49" t="s">
        <v>182</v>
      </c>
      <c r="C133" s="37" t="s">
        <v>183</v>
      </c>
      <c r="D133" s="16">
        <v>42201.78</v>
      </c>
      <c r="E133" s="24">
        <v>1</v>
      </c>
      <c r="F133" s="11">
        <v>24750.789999999997</v>
      </c>
      <c r="G133" s="24">
        <v>1</v>
      </c>
      <c r="I133" s="34"/>
    </row>
    <row r="134" spans="1:9" ht="15.75" x14ac:dyDescent="0.25">
      <c r="A134" s="5" t="s">
        <v>124</v>
      </c>
      <c r="B134" s="49" t="s">
        <v>184</v>
      </c>
      <c r="C134" s="37" t="s">
        <v>185</v>
      </c>
      <c r="D134" s="16">
        <v>291600.89</v>
      </c>
      <c r="E134" s="24">
        <v>1</v>
      </c>
      <c r="F134" s="11">
        <v>200440.32000000001</v>
      </c>
      <c r="G134" s="24">
        <v>1</v>
      </c>
      <c r="I134" s="34"/>
    </row>
    <row r="135" spans="1:9" ht="15.75" x14ac:dyDescent="0.25">
      <c r="A135" s="5" t="s">
        <v>124</v>
      </c>
      <c r="B135" s="49" t="s">
        <v>186</v>
      </c>
      <c r="C135" s="37" t="s">
        <v>187</v>
      </c>
      <c r="D135" s="11"/>
      <c r="E135" s="24" t="s">
        <v>309</v>
      </c>
      <c r="F135" s="11"/>
      <c r="G135" s="24" t="s">
        <v>309</v>
      </c>
      <c r="I135" s="34"/>
    </row>
    <row r="136" spans="1:9" ht="15.75" x14ac:dyDescent="0.25">
      <c r="A136" s="5" t="s">
        <v>124</v>
      </c>
      <c r="B136" s="49"/>
      <c r="C136" s="37" t="s">
        <v>188</v>
      </c>
      <c r="D136" s="11"/>
      <c r="E136" s="24" t="s">
        <v>309</v>
      </c>
      <c r="F136" s="11"/>
      <c r="G136" s="24" t="s">
        <v>309</v>
      </c>
      <c r="I136" s="34"/>
    </row>
    <row r="137" spans="1:9" ht="15.75" x14ac:dyDescent="0.25">
      <c r="A137" s="5" t="s">
        <v>124</v>
      </c>
      <c r="B137" s="49" t="s">
        <v>189</v>
      </c>
      <c r="C137" s="37" t="s">
        <v>188</v>
      </c>
      <c r="D137" s="11"/>
      <c r="E137" s="24" t="s">
        <v>309</v>
      </c>
      <c r="F137" s="11"/>
      <c r="G137" s="24" t="s">
        <v>309</v>
      </c>
      <c r="I137" s="34"/>
    </row>
    <row r="138" spans="1:9" ht="15.75" x14ac:dyDescent="0.25">
      <c r="A138" s="5" t="s">
        <v>124</v>
      </c>
      <c r="B138" s="49" t="s">
        <v>190</v>
      </c>
      <c r="C138" s="37" t="s">
        <v>191</v>
      </c>
      <c r="D138" s="16">
        <v>172868.6</v>
      </c>
      <c r="E138" s="24">
        <v>1</v>
      </c>
      <c r="F138" s="11">
        <v>135697.28999999998</v>
      </c>
      <c r="G138" s="24">
        <v>1</v>
      </c>
      <c r="I138" s="34"/>
    </row>
    <row r="139" spans="1:9" ht="15.75" x14ac:dyDescent="0.25">
      <c r="A139" s="5" t="s">
        <v>124</v>
      </c>
      <c r="B139" s="49" t="s">
        <v>192</v>
      </c>
      <c r="C139" s="37" t="s">
        <v>193</v>
      </c>
      <c r="D139" s="11"/>
      <c r="E139" s="24" t="s">
        <v>309</v>
      </c>
      <c r="F139" s="11"/>
      <c r="G139" s="24" t="s">
        <v>309</v>
      </c>
      <c r="I139" s="34"/>
    </row>
    <row r="140" spans="1:9" ht="15.75" x14ac:dyDescent="0.25">
      <c r="A140" s="5" t="s">
        <v>124</v>
      </c>
      <c r="B140" s="49" t="s">
        <v>194</v>
      </c>
      <c r="C140" s="37" t="s">
        <v>195</v>
      </c>
      <c r="D140" s="16">
        <v>23159.5</v>
      </c>
      <c r="E140" s="24" t="s">
        <v>309</v>
      </c>
      <c r="F140" s="11">
        <v>0</v>
      </c>
      <c r="G140" s="24" t="s">
        <v>309</v>
      </c>
      <c r="I140" s="34"/>
    </row>
    <row r="141" spans="1:9" ht="15.75" x14ac:dyDescent="0.25">
      <c r="A141" s="5" t="s">
        <v>124</v>
      </c>
      <c r="B141" s="49" t="s">
        <v>196</v>
      </c>
      <c r="C141" s="37" t="s">
        <v>197</v>
      </c>
      <c r="D141" s="16">
        <v>14457.5</v>
      </c>
      <c r="E141" s="24">
        <v>1</v>
      </c>
      <c r="F141" s="11">
        <v>42000.02</v>
      </c>
      <c r="G141" s="24">
        <v>1</v>
      </c>
      <c r="I141" s="34"/>
    </row>
    <row r="142" spans="1:9" ht="15.75" x14ac:dyDescent="0.25">
      <c r="A142" s="5" t="s">
        <v>46</v>
      </c>
      <c r="B142" s="49" t="s">
        <v>198</v>
      </c>
      <c r="C142" s="37" t="s">
        <v>199</v>
      </c>
      <c r="D142" s="16">
        <v>0</v>
      </c>
      <c r="E142" s="24" t="s">
        <v>309</v>
      </c>
      <c r="F142" s="11">
        <v>0</v>
      </c>
      <c r="G142" s="24" t="s">
        <v>309</v>
      </c>
      <c r="I142" s="34"/>
    </row>
    <row r="143" spans="1:9" ht="15.75" x14ac:dyDescent="0.25">
      <c r="A143" s="45"/>
      <c r="C143" s="39"/>
      <c r="D143" s="12"/>
      <c r="E143" s="24" t="s">
        <v>220</v>
      </c>
      <c r="F143" s="12"/>
      <c r="G143" s="24" t="s">
        <v>220</v>
      </c>
      <c r="I143" s="34"/>
    </row>
    <row r="144" spans="1:9" ht="15.75" x14ac:dyDescent="0.25">
      <c r="A144" s="5" t="s">
        <v>124</v>
      </c>
      <c r="B144" s="50" t="s">
        <v>200</v>
      </c>
      <c r="C144" s="37" t="s">
        <v>201</v>
      </c>
      <c r="D144" s="11"/>
      <c r="E144" s="24" t="s">
        <v>309</v>
      </c>
      <c r="F144" s="11"/>
      <c r="G144" s="24" t="s">
        <v>309</v>
      </c>
      <c r="I144" s="34"/>
    </row>
    <row r="145" spans="1:9" ht="15.75" x14ac:dyDescent="0.25">
      <c r="A145" s="5" t="s">
        <v>124</v>
      </c>
      <c r="B145" s="50" t="s">
        <v>202</v>
      </c>
      <c r="C145" s="37" t="s">
        <v>203</v>
      </c>
      <c r="D145" s="16">
        <v>32939.129999999997</v>
      </c>
      <c r="E145" s="24">
        <v>1</v>
      </c>
      <c r="F145" s="11">
        <v>3866.01</v>
      </c>
      <c r="G145" s="24">
        <v>1</v>
      </c>
      <c r="I145" s="34"/>
    </row>
    <row r="146" spans="1:9" ht="15.75" x14ac:dyDescent="0.25">
      <c r="A146" s="45"/>
      <c r="B146" s="51"/>
      <c r="C146" s="39"/>
      <c r="D146" s="12"/>
      <c r="E146" s="24" t="s">
        <v>220</v>
      </c>
      <c r="F146" s="12"/>
      <c r="G146" s="24" t="s">
        <v>220</v>
      </c>
      <c r="I146" s="34"/>
    </row>
    <row r="147" spans="1:9" ht="15.75" x14ac:dyDescent="0.25">
      <c r="A147" s="5" t="s">
        <v>72</v>
      </c>
      <c r="C147" s="2" t="s">
        <v>204</v>
      </c>
      <c r="D147" s="16">
        <v>2700262.6799999997</v>
      </c>
      <c r="E147" s="24">
        <v>1</v>
      </c>
      <c r="F147" s="11">
        <v>4568080.25</v>
      </c>
      <c r="G147" s="24">
        <v>1</v>
      </c>
      <c r="I147" s="34"/>
    </row>
    <row r="148" spans="1:9" ht="15.75" x14ac:dyDescent="0.25">
      <c r="A148" s="45"/>
      <c r="C148" s="36" t="s">
        <v>205</v>
      </c>
      <c r="D148" s="12"/>
      <c r="E148" s="24" t="s">
        <v>220</v>
      </c>
      <c r="F148" s="12"/>
      <c r="G148" s="24" t="s">
        <v>220</v>
      </c>
      <c r="I148" s="34"/>
    </row>
    <row r="149" spans="1:9" ht="15.75" x14ac:dyDescent="0.25">
      <c r="A149" s="5" t="s">
        <v>206</v>
      </c>
      <c r="B149" s="48" t="s">
        <v>207</v>
      </c>
      <c r="C149" s="2" t="s">
        <v>208</v>
      </c>
      <c r="D149" s="16">
        <v>0</v>
      </c>
      <c r="E149" s="24">
        <v>1</v>
      </c>
      <c r="F149" s="11">
        <v>400</v>
      </c>
      <c r="G149" s="24">
        <v>1</v>
      </c>
      <c r="I149" s="34"/>
    </row>
    <row r="150" spans="1:9" ht="15.75" x14ac:dyDescent="0.25">
      <c r="A150" s="5" t="s">
        <v>46</v>
      </c>
      <c r="B150" s="48" t="s">
        <v>209</v>
      </c>
      <c r="C150" s="2" t="s">
        <v>210</v>
      </c>
      <c r="D150" s="16">
        <v>45000</v>
      </c>
      <c r="E150" s="24">
        <v>1</v>
      </c>
      <c r="F150" s="11">
        <v>71500</v>
      </c>
      <c r="G150" s="24">
        <v>1</v>
      </c>
      <c r="I150" s="34"/>
    </row>
    <row r="151" spans="1:9" ht="15.75" x14ac:dyDescent="0.25">
      <c r="A151" s="5" t="s">
        <v>46</v>
      </c>
      <c r="B151" s="48" t="s">
        <v>211</v>
      </c>
      <c r="C151" s="2" t="s">
        <v>212</v>
      </c>
      <c r="D151" s="16">
        <v>0</v>
      </c>
      <c r="E151" s="24" t="s">
        <v>309</v>
      </c>
      <c r="F151" s="11">
        <v>0</v>
      </c>
      <c r="G151" s="24">
        <v>1</v>
      </c>
      <c r="I151" s="34"/>
    </row>
    <row r="152" spans="1:9" ht="15.75" x14ac:dyDescent="0.25">
      <c r="A152" s="5" t="s">
        <v>206</v>
      </c>
      <c r="B152" s="48" t="s">
        <v>213</v>
      </c>
      <c r="C152" s="2" t="s">
        <v>214</v>
      </c>
      <c r="D152" s="16">
        <v>0</v>
      </c>
      <c r="E152" s="24" t="s">
        <v>309</v>
      </c>
      <c r="F152" s="11">
        <v>0</v>
      </c>
      <c r="G152" s="24" t="s">
        <v>309</v>
      </c>
      <c r="I152" s="34"/>
    </row>
    <row r="153" spans="1:9" ht="15.75" x14ac:dyDescent="0.25">
      <c r="A153" s="5" t="s">
        <v>215</v>
      </c>
      <c r="B153" s="52"/>
      <c r="C153" s="2" t="s">
        <v>216</v>
      </c>
      <c r="D153" s="16">
        <v>1542733.3699999973</v>
      </c>
      <c r="E153" s="24">
        <v>1</v>
      </c>
      <c r="F153" s="11">
        <v>1393679.0799999982</v>
      </c>
      <c r="G153" s="24">
        <v>1</v>
      </c>
      <c r="I153" s="34"/>
    </row>
    <row r="154" spans="1:9" x14ac:dyDescent="0.25">
      <c r="A154" s="5" t="s">
        <v>215</v>
      </c>
      <c r="B154" s="52"/>
      <c r="C154" s="2" t="s">
        <v>217</v>
      </c>
      <c r="D154" s="16">
        <v>713233.38999999978</v>
      </c>
      <c r="E154" s="24">
        <v>1</v>
      </c>
      <c r="F154" s="11">
        <v>226330.17833333332</v>
      </c>
      <c r="G154" s="24">
        <v>1</v>
      </c>
    </row>
    <row r="155" spans="1:9" x14ac:dyDescent="0.25">
      <c r="A155" s="5" t="s">
        <v>301</v>
      </c>
      <c r="B155" s="52"/>
      <c r="C155" s="2" t="s">
        <v>4</v>
      </c>
      <c r="D155" s="16"/>
      <c r="F155" s="11">
        <v>802460.60000000009</v>
      </c>
    </row>
    <row r="156" spans="1:9" ht="12.95" customHeight="1" x14ac:dyDescent="0.25">
      <c r="A156" s="5" t="s">
        <v>72</v>
      </c>
      <c r="C156" s="2" t="s">
        <v>218</v>
      </c>
      <c r="D156" s="16">
        <v>0</v>
      </c>
      <c r="E156" s="24">
        <v>1</v>
      </c>
      <c r="F156" s="11">
        <v>228496.16999999993</v>
      </c>
      <c r="G156" s="24">
        <v>1</v>
      </c>
    </row>
    <row r="157" spans="1:9" x14ac:dyDescent="0.25">
      <c r="C157" s="4"/>
      <c r="D157" s="11"/>
      <c r="E157" s="24" t="s">
        <v>309</v>
      </c>
      <c r="F157" s="11"/>
      <c r="G157" s="24" t="s">
        <v>309</v>
      </c>
    </row>
    <row r="158" spans="1:9" x14ac:dyDescent="0.25">
      <c r="A158" s="45"/>
      <c r="C158" s="36" t="s">
        <v>219</v>
      </c>
      <c r="D158" s="29">
        <f>SUM(D33:D156)</f>
        <v>-7361302.7400000086</v>
      </c>
      <c r="E158" s="24" t="s">
        <v>220</v>
      </c>
      <c r="F158" s="29">
        <f>SUM(F33:F156)</f>
        <v>-7179391.0016666744</v>
      </c>
      <c r="G158" s="24" t="s">
        <v>220</v>
      </c>
    </row>
    <row r="159" spans="1:9" x14ac:dyDescent="0.25">
      <c r="D159" s="11"/>
      <c r="E159" s="24" t="s">
        <v>220</v>
      </c>
      <c r="F159" s="11"/>
      <c r="G159" s="24" t="s">
        <v>220</v>
      </c>
    </row>
    <row r="160" spans="1:9" x14ac:dyDescent="0.25">
      <c r="D160" s="11"/>
      <c r="E160" s="24" t="s">
        <v>220</v>
      </c>
      <c r="F160" s="11"/>
      <c r="G160" s="24" t="s">
        <v>220</v>
      </c>
    </row>
    <row r="161" spans="3:7" x14ac:dyDescent="0.25">
      <c r="C161" s="1" t="s">
        <v>1</v>
      </c>
      <c r="D161" s="11"/>
      <c r="F161" s="11"/>
    </row>
    <row r="162" spans="3:7" x14ac:dyDescent="0.25">
      <c r="C162" s="40" t="s">
        <v>7</v>
      </c>
      <c r="D162" s="29">
        <f>+SUBTOTAL(9,D12:D156)</f>
        <v>1.8742866814136505E-8</v>
      </c>
      <c r="E162" s="24" t="s">
        <v>220</v>
      </c>
      <c r="F162" s="29">
        <f>+SUBTOTAL(9,F12:F156)</f>
        <v>-1.0000017355196178E-2</v>
      </c>
      <c r="G162" s="24" t="s">
        <v>220</v>
      </c>
    </row>
    <row r="163" spans="3:7" x14ac:dyDescent="0.25">
      <c r="C163" s="40"/>
      <c r="D163" s="11"/>
      <c r="E163" s="24" t="s">
        <v>220</v>
      </c>
      <c r="F163" s="11"/>
      <c r="G163" s="24" t="s">
        <v>220</v>
      </c>
    </row>
    <row r="164" spans="3:7" x14ac:dyDescent="0.25">
      <c r="C164" s="40"/>
      <c r="D164" s="41"/>
      <c r="E164" s="24" t="s">
        <v>220</v>
      </c>
      <c r="F164" s="11"/>
      <c r="G164" s="24" t="s">
        <v>220</v>
      </c>
    </row>
    <row r="165" spans="3:7" x14ac:dyDescent="0.25">
      <c r="C165" s="40"/>
      <c r="D165" s="11"/>
      <c r="F165" s="11"/>
    </row>
    <row r="166" spans="3:7" x14ac:dyDescent="0.25">
      <c r="C166" s="40"/>
      <c r="D166" s="16"/>
      <c r="E166" s="24" t="s">
        <v>220</v>
      </c>
      <c r="F166" s="11"/>
      <c r="G166" s="24" t="s">
        <v>220</v>
      </c>
    </row>
    <row r="167" spans="3:7" hidden="1" x14ac:dyDescent="0.25">
      <c r="C167" s="40"/>
      <c r="D167" s="11"/>
      <c r="F167" s="11"/>
    </row>
    <row r="168" spans="3:7" x14ac:dyDescent="0.25">
      <c r="C168" s="40"/>
      <c r="D168" s="11"/>
      <c r="F168" s="11"/>
    </row>
    <row r="169" spans="3:7" x14ac:dyDescent="0.25">
      <c r="C169" s="40"/>
      <c r="D169" s="11"/>
      <c r="F169" s="11"/>
    </row>
    <row r="170" spans="3:7" x14ac:dyDescent="0.25">
      <c r="C170" s="40"/>
      <c r="D170" s="11"/>
      <c r="F170" s="11"/>
    </row>
    <row r="171" spans="3:7" x14ac:dyDescent="0.25">
      <c r="C171" s="40"/>
      <c r="D171" s="11"/>
      <c r="F171" s="11"/>
    </row>
    <row r="172" spans="3:7" x14ac:dyDescent="0.25">
      <c r="C172" s="40"/>
      <c r="D172" s="11"/>
      <c r="F172" s="11"/>
    </row>
    <row r="173" spans="3:7" x14ac:dyDescent="0.25">
      <c r="C173" s="40"/>
      <c r="D173" s="11"/>
      <c r="F173" s="11"/>
    </row>
    <row r="174" spans="3:7" x14ac:dyDescent="0.25">
      <c r="C174" s="40"/>
      <c r="D174" s="11"/>
      <c r="F174" s="11"/>
    </row>
    <row r="175" spans="3:7" x14ac:dyDescent="0.25">
      <c r="C175" s="40"/>
      <c r="D175" s="11"/>
      <c r="F175" s="11"/>
    </row>
    <row r="176" spans="3:7" x14ac:dyDescent="0.25">
      <c r="C176" s="40"/>
      <c r="D176" s="11"/>
      <c r="F176" s="11"/>
    </row>
    <row r="177" spans="1:6" x14ac:dyDescent="0.25">
      <c r="C177" s="40"/>
      <c r="D177" s="11"/>
      <c r="F177" s="11"/>
    </row>
    <row r="178" spans="1:6" x14ac:dyDescent="0.25">
      <c r="C178" s="40"/>
      <c r="D178" s="11"/>
      <c r="F178" s="11"/>
    </row>
    <row r="179" spans="1:6" x14ac:dyDescent="0.25">
      <c r="C179" s="40"/>
      <c r="D179" s="11"/>
      <c r="F179" s="11"/>
    </row>
    <row r="180" spans="1:6" x14ac:dyDescent="0.25">
      <c r="C180" s="40"/>
      <c r="D180" s="11"/>
      <c r="F180" s="11"/>
    </row>
    <row r="181" spans="1:6" x14ac:dyDescent="0.25">
      <c r="C181" s="40"/>
      <c r="D181" s="11"/>
      <c r="F181" s="11"/>
    </row>
    <row r="182" spans="1:6" x14ac:dyDescent="0.25">
      <c r="C182" s="40"/>
      <c r="D182" s="11"/>
      <c r="F182" s="11"/>
    </row>
    <row r="183" spans="1:6" x14ac:dyDescent="0.25">
      <c r="C183" s="40"/>
      <c r="D183" s="11"/>
      <c r="F183" s="11"/>
    </row>
    <row r="184" spans="1:6" x14ac:dyDescent="0.25">
      <c r="C184" s="40"/>
      <c r="D184" s="11"/>
      <c r="F184" s="11"/>
    </row>
    <row r="185" spans="1:6" x14ac:dyDescent="0.25">
      <c r="C185" s="40"/>
      <c r="D185" s="11"/>
      <c r="F185" s="11"/>
    </row>
    <row r="186" spans="1:6" x14ac:dyDescent="0.25">
      <c r="C186" s="40"/>
      <c r="D186" s="11"/>
      <c r="F186" s="11"/>
    </row>
    <row r="187" spans="1:6" x14ac:dyDescent="0.25">
      <c r="C187" s="40"/>
      <c r="D187" s="11"/>
      <c r="F187" s="11"/>
    </row>
    <row r="188" spans="1:6" x14ac:dyDescent="0.25">
      <c r="C188" s="40"/>
      <c r="D188" s="11"/>
      <c r="F188" s="11"/>
    </row>
    <row r="189" spans="1:6" x14ac:dyDescent="0.25">
      <c r="A189" s="5" t="s">
        <v>9</v>
      </c>
      <c r="C189" s="40"/>
      <c r="D189" s="11"/>
      <c r="F189" s="11"/>
    </row>
    <row r="190" spans="1:6" x14ac:dyDescent="0.25">
      <c r="C190" s="40"/>
      <c r="D190" s="11"/>
      <c r="F190" s="11"/>
    </row>
    <row r="191" spans="1:6" x14ac:dyDescent="0.25">
      <c r="C191" s="40"/>
      <c r="D191" s="11"/>
      <c r="F191" s="11"/>
    </row>
    <row r="192" spans="1:6" x14ac:dyDescent="0.25">
      <c r="C192" s="40"/>
      <c r="D192" s="11"/>
      <c r="F192" s="11"/>
    </row>
    <row r="193" spans="3:6" x14ac:dyDescent="0.25">
      <c r="C193" s="40"/>
      <c r="D193" s="11"/>
      <c r="F193" s="11"/>
    </row>
    <row r="194" spans="3:6" x14ac:dyDescent="0.25">
      <c r="C194" s="40"/>
      <c r="D194" s="11"/>
      <c r="F194" s="11"/>
    </row>
    <row r="195" spans="3:6" x14ac:dyDescent="0.25">
      <c r="C195" s="40"/>
      <c r="D195" s="11"/>
      <c r="F195" s="11"/>
    </row>
  </sheetData>
  <sheetProtection formatCells="0" formatColumns="0" formatRows="0"/>
  <autoFilter ref="A11:G166" xr:uid="{00000000-0009-0000-0000-000000000000}"/>
  <mergeCells count="4">
    <mergeCell ref="C6:F6"/>
    <mergeCell ref="C7:F7"/>
    <mergeCell ref="C8:F8"/>
    <mergeCell ref="B5:F5"/>
  </mergeCells>
  <phoneticPr fontId="22" type="noConversion"/>
  <pageMargins left="0.70866141732283472" right="0.70866141732283472" top="0.74803149606299213" bottom="0.74803149606299213" header="0.31496062992125984" footer="0.31496062992125984"/>
  <pageSetup orientation="portrait" r:id="rId1"/>
  <ignoredErrors>
    <ignoredError sqref="A13:B157" numberStoredAsText="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12"/>
  <sheetViews>
    <sheetView showGridLines="0" topLeftCell="B1" zoomScale="80" zoomScaleNormal="80" workbookViewId="0">
      <selection activeCell="H7" sqref="H7"/>
    </sheetView>
  </sheetViews>
  <sheetFormatPr baseColWidth="10" defaultColWidth="9.140625" defaultRowHeight="15.75" x14ac:dyDescent="0.25"/>
  <cols>
    <col min="1" max="1" width="15.28515625" style="6" hidden="1" customWidth="1"/>
    <col min="2" max="2" width="34" style="7" customWidth="1"/>
    <col min="3" max="3" width="15.7109375" style="7" customWidth="1"/>
    <col min="4" max="4" width="1.28515625" style="7" customWidth="1"/>
    <col min="5" max="5" width="15.85546875" style="7" customWidth="1"/>
    <col min="6" max="6" width="1.28515625" style="7" customWidth="1"/>
    <col min="7" max="7" width="15.85546875" style="7" customWidth="1"/>
    <col min="8" max="8" width="9.140625" style="7"/>
    <col min="9" max="9" width="15.7109375" style="7" hidden="1" customWidth="1"/>
    <col min="10" max="10" width="13.85546875" style="7" hidden="1" customWidth="1"/>
    <col min="11" max="11" width="14.85546875" style="7" hidden="1" customWidth="1"/>
    <col min="12" max="12" width="13.140625" style="7" hidden="1" customWidth="1"/>
    <col min="13" max="13" width="15.140625" style="7" hidden="1" customWidth="1"/>
    <col min="14" max="14" width="18.42578125" style="7" customWidth="1"/>
    <col min="15" max="15" width="1.85546875" style="7" customWidth="1"/>
    <col min="16" max="16" width="18.42578125" style="7" customWidth="1"/>
    <col min="17" max="17" width="2.140625" style="7" customWidth="1"/>
    <col min="18" max="18" width="21.42578125" style="7" customWidth="1"/>
    <col min="19" max="19" width="13.7109375" style="7" bestFit="1" customWidth="1"/>
    <col min="20" max="20" width="16.5703125" style="7" customWidth="1"/>
    <col min="21" max="21" width="13.7109375" style="7" bestFit="1" customWidth="1"/>
    <col min="22" max="16384" width="9.140625" style="7"/>
  </cols>
  <sheetData>
    <row r="1" spans="1:8" x14ac:dyDescent="0.25">
      <c r="A1" s="7"/>
      <c r="B1" s="183" t="s">
        <v>8</v>
      </c>
      <c r="C1" s="183"/>
      <c r="D1" s="183"/>
      <c r="E1" s="183"/>
      <c r="F1" s="183"/>
      <c r="G1" s="183"/>
    </row>
    <row r="2" spans="1:8" x14ac:dyDescent="0.25">
      <c r="A2" s="7"/>
      <c r="B2" s="10"/>
      <c r="D2" s="9" t="s">
        <v>228</v>
      </c>
      <c r="E2" s="14" t="e">
        <f>#REF!</f>
        <v>#REF!</v>
      </c>
      <c r="F2" s="10"/>
      <c r="G2" s="10"/>
    </row>
    <row r="3" spans="1:8" x14ac:dyDescent="0.25">
      <c r="A3" s="7"/>
      <c r="B3" s="183"/>
      <c r="C3" s="183"/>
      <c r="D3" s="183"/>
      <c r="E3" s="183"/>
      <c r="F3" s="183"/>
      <c r="G3" s="183"/>
    </row>
    <row r="4" spans="1:8" ht="155.25" customHeight="1" x14ac:dyDescent="0.25">
      <c r="A4" s="7"/>
      <c r="B4" s="181" t="s">
        <v>302</v>
      </c>
      <c r="C4" s="181"/>
      <c r="D4" s="181"/>
      <c r="E4" s="181"/>
      <c r="F4" s="181"/>
      <c r="G4" s="181"/>
    </row>
    <row r="5" spans="1:8" ht="81" customHeight="1" x14ac:dyDescent="0.25">
      <c r="A5" s="7"/>
      <c r="B5" s="182" t="s">
        <v>257</v>
      </c>
      <c r="C5" s="182"/>
      <c r="D5" s="182"/>
      <c r="E5" s="182"/>
      <c r="F5" s="182"/>
      <c r="G5" s="182"/>
    </row>
    <row r="6" spans="1:8" ht="190.5" customHeight="1" x14ac:dyDescent="0.25">
      <c r="A6" s="7"/>
      <c r="B6" s="20" t="s">
        <v>307</v>
      </c>
      <c r="C6" s="184" t="s">
        <v>308</v>
      </c>
      <c r="D6" s="184"/>
      <c r="E6" s="184"/>
      <c r="F6" s="184"/>
      <c r="G6" s="184"/>
    </row>
    <row r="7" spans="1:8" ht="264.75" customHeight="1" x14ac:dyDescent="0.25">
      <c r="A7" s="7"/>
      <c r="B7" s="181" t="s">
        <v>303</v>
      </c>
      <c r="C7" s="181"/>
      <c r="D7" s="181"/>
      <c r="E7" s="181"/>
      <c r="F7" s="181"/>
      <c r="G7" s="181"/>
    </row>
    <row r="8" spans="1:8" ht="19.5" customHeight="1" x14ac:dyDescent="0.25">
      <c r="A8" s="7"/>
      <c r="B8" s="8"/>
      <c r="C8" s="8"/>
      <c r="D8" s="8"/>
      <c r="E8" s="8"/>
      <c r="F8" s="8"/>
      <c r="G8" s="8"/>
    </row>
    <row r="9" spans="1:8" ht="195.75" customHeight="1" x14ac:dyDescent="0.25">
      <c r="A9" s="7"/>
      <c r="B9" s="181" t="s">
        <v>304</v>
      </c>
      <c r="C9" s="181"/>
      <c r="D9" s="181"/>
      <c r="E9" s="181"/>
      <c r="F9" s="181"/>
      <c r="G9" s="181"/>
    </row>
    <row r="10" spans="1:8" ht="372.75" customHeight="1" x14ac:dyDescent="0.25">
      <c r="A10" s="7"/>
      <c r="B10" s="182" t="s">
        <v>305</v>
      </c>
      <c r="C10" s="182"/>
      <c r="D10" s="182"/>
      <c r="E10" s="182"/>
      <c r="F10" s="182"/>
      <c r="G10" s="182"/>
      <c r="H10" s="8"/>
    </row>
    <row r="11" spans="1:8" ht="225" customHeight="1" x14ac:dyDescent="0.25">
      <c r="B11" s="182" t="s">
        <v>306</v>
      </c>
      <c r="C11" s="182"/>
      <c r="D11" s="182"/>
      <c r="E11" s="182"/>
      <c r="F11" s="182"/>
      <c r="G11" s="182"/>
    </row>
    <row r="12" spans="1:8" ht="141.75" customHeight="1" x14ac:dyDescent="0.25">
      <c r="B12" s="181"/>
      <c r="C12" s="181"/>
      <c r="D12" s="181"/>
      <c r="E12" s="181"/>
      <c r="F12" s="181"/>
      <c r="G12" s="181"/>
    </row>
  </sheetData>
  <mergeCells count="10">
    <mergeCell ref="B1:G1"/>
    <mergeCell ref="B3:G3"/>
    <mergeCell ref="B4:G4"/>
    <mergeCell ref="B5:G5"/>
    <mergeCell ref="C6:G6"/>
    <mergeCell ref="B7:G7"/>
    <mergeCell ref="B9:G9"/>
    <mergeCell ref="B11:G11"/>
    <mergeCell ref="B10:G10"/>
    <mergeCell ref="B12:G12"/>
  </mergeCells>
  <pageMargins left="0.70866141732283472" right="0.70866141732283472" top="0.74803149606299213" bottom="0.74803149606299213" header="0.31496062992125984" footer="0.31496062992125984"/>
  <pageSetup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L243"/>
  <sheetViews>
    <sheetView showGridLines="0" tabSelected="1" topLeftCell="A172" zoomScale="94" zoomScaleNormal="80" workbookViewId="0">
      <selection activeCell="A190" sqref="A190:D242"/>
    </sheetView>
  </sheetViews>
  <sheetFormatPr baseColWidth="10" defaultRowHeight="15.75" x14ac:dyDescent="0.25"/>
  <cols>
    <col min="1" max="1" width="46" style="70" customWidth="1"/>
    <col min="2" max="2" width="17.28515625" style="79" customWidth="1"/>
    <col min="3" max="3" width="17.140625" style="72" customWidth="1"/>
    <col min="4" max="4" width="20.28515625" style="73" bestFit="1" customWidth="1"/>
    <col min="5" max="5" width="19.140625" style="73" customWidth="1"/>
    <col min="6" max="6" width="9.7109375" style="74" hidden="1" customWidth="1"/>
    <col min="7" max="7" width="14" style="75" customWidth="1"/>
    <col min="8" max="8" width="16.7109375" style="69" hidden="1" customWidth="1"/>
    <col min="9" max="9" width="1.85546875" style="70" customWidth="1"/>
    <col min="10" max="11" width="13.140625" style="70" bestFit="1" customWidth="1"/>
    <col min="12" max="12" width="11.42578125" style="70"/>
    <col min="13" max="13" width="18.7109375" style="70" customWidth="1"/>
    <col min="14" max="16384" width="11.42578125" style="70"/>
  </cols>
  <sheetData>
    <row r="1" spans="1:9" x14ac:dyDescent="0.25">
      <c r="A1" s="187" t="s">
        <v>312</v>
      </c>
      <c r="B1" s="187"/>
      <c r="C1" s="187"/>
      <c r="D1" s="187"/>
      <c r="E1" s="187"/>
      <c r="F1" s="187"/>
      <c r="G1" s="187"/>
    </row>
    <row r="2" spans="1:9" x14ac:dyDescent="0.25">
      <c r="A2" s="191" t="s">
        <v>315</v>
      </c>
      <c r="B2" s="191"/>
      <c r="C2" s="191"/>
      <c r="D2" s="191"/>
      <c r="E2" s="191"/>
      <c r="F2" s="191"/>
      <c r="G2" s="191"/>
    </row>
    <row r="3" spans="1:9" x14ac:dyDescent="0.25">
      <c r="B3" s="71"/>
    </row>
    <row r="4" spans="1:9" ht="149.25" customHeight="1" x14ac:dyDescent="0.25">
      <c r="A4" s="188" t="s">
        <v>355</v>
      </c>
      <c r="B4" s="189"/>
      <c r="C4" s="189"/>
      <c r="D4" s="189"/>
      <c r="E4" s="189"/>
      <c r="F4" s="189"/>
      <c r="G4" s="189"/>
      <c r="I4" s="76"/>
    </row>
    <row r="5" spans="1:9" s="56" customFormat="1" ht="156" customHeight="1" x14ac:dyDescent="0.25">
      <c r="A5" s="77" t="s">
        <v>354</v>
      </c>
      <c r="B5" s="78"/>
      <c r="C5" s="185" t="s">
        <v>313</v>
      </c>
      <c r="D5" s="185"/>
      <c r="E5" s="185"/>
      <c r="F5" s="185"/>
      <c r="G5" s="185"/>
    </row>
    <row r="6" spans="1:9" ht="273.75" customHeight="1" x14ac:dyDescent="0.25">
      <c r="A6" s="190" t="s">
        <v>356</v>
      </c>
      <c r="B6" s="190"/>
      <c r="C6" s="190"/>
      <c r="D6" s="190"/>
      <c r="E6" s="190"/>
      <c r="F6" s="190"/>
      <c r="G6" s="190"/>
    </row>
    <row r="7" spans="1:9" ht="263.25" customHeight="1" x14ac:dyDescent="0.25">
      <c r="A7" s="186" t="s">
        <v>357</v>
      </c>
      <c r="B7" s="186"/>
      <c r="C7" s="186"/>
      <c r="D7" s="186"/>
      <c r="E7" s="186"/>
      <c r="F7" s="186"/>
      <c r="G7" s="186"/>
    </row>
    <row r="8" spans="1:9" ht="278.25" customHeight="1" x14ac:dyDescent="0.25">
      <c r="A8" s="186" t="s">
        <v>358</v>
      </c>
      <c r="B8" s="186"/>
      <c r="C8" s="186"/>
      <c r="D8" s="186"/>
      <c r="E8" s="186"/>
      <c r="F8" s="186"/>
      <c r="G8" s="186"/>
    </row>
    <row r="9" spans="1:9" s="56" customFormat="1" ht="192" customHeight="1" x14ac:dyDescent="0.25">
      <c r="A9" s="186" t="s">
        <v>359</v>
      </c>
      <c r="B9" s="186"/>
      <c r="C9" s="186"/>
      <c r="D9" s="186"/>
      <c r="E9" s="186"/>
      <c r="F9" s="186"/>
      <c r="G9" s="186"/>
    </row>
    <row r="10" spans="1:9" ht="276.75" customHeight="1" x14ac:dyDescent="0.25">
      <c r="A10" s="186" t="s">
        <v>365</v>
      </c>
      <c r="B10" s="186"/>
      <c r="C10" s="186"/>
      <c r="D10" s="186"/>
      <c r="E10" s="186"/>
      <c r="F10" s="186"/>
      <c r="G10" s="186"/>
    </row>
    <row r="11" spans="1:9" ht="225" customHeight="1" x14ac:dyDescent="0.25">
      <c r="A11" s="186" t="s">
        <v>360</v>
      </c>
      <c r="B11" s="186"/>
      <c r="C11" s="186"/>
      <c r="D11" s="186"/>
      <c r="E11" s="186"/>
      <c r="F11" s="186"/>
      <c r="G11" s="186"/>
    </row>
    <row r="12" spans="1:9" ht="255" customHeight="1" x14ac:dyDescent="0.25">
      <c r="A12" s="186" t="s">
        <v>361</v>
      </c>
      <c r="B12" s="186"/>
      <c r="C12" s="186"/>
      <c r="D12" s="186"/>
      <c r="E12" s="186"/>
      <c r="F12" s="186"/>
      <c r="G12" s="186"/>
    </row>
    <row r="13" spans="1:9" ht="229.5" customHeight="1" x14ac:dyDescent="0.25">
      <c r="A13" s="186" t="s">
        <v>362</v>
      </c>
      <c r="B13" s="186"/>
      <c r="C13" s="186"/>
      <c r="D13" s="186"/>
      <c r="E13" s="186"/>
      <c r="F13" s="186"/>
      <c r="G13" s="186"/>
    </row>
    <row r="14" spans="1:9" s="80" customFormat="1" x14ac:dyDescent="0.25">
      <c r="A14" s="70"/>
      <c r="B14" s="79"/>
      <c r="C14" s="72"/>
      <c r="D14" s="73"/>
      <c r="E14" s="73"/>
      <c r="F14" s="74"/>
      <c r="H14" s="75" t="s">
        <v>255</v>
      </c>
    </row>
    <row r="15" spans="1:9" x14ac:dyDescent="0.25">
      <c r="A15" s="80" t="s">
        <v>235</v>
      </c>
      <c r="B15" s="81"/>
      <c r="C15" s="82"/>
      <c r="D15" s="83"/>
      <c r="E15" s="84"/>
      <c r="F15" s="85"/>
    </row>
    <row r="16" spans="1:9" x14ac:dyDescent="0.25">
      <c r="A16" s="70" t="s">
        <v>258</v>
      </c>
    </row>
    <row r="17" spans="1:10" x14ac:dyDescent="0.25">
      <c r="A17" s="80" t="s">
        <v>236</v>
      </c>
      <c r="B17" s="86">
        <f>'Balance de Comprobación'!$D$11</f>
        <v>2022</v>
      </c>
      <c r="C17" s="86">
        <f>'Balance de Comprobación'!$F$11</f>
        <v>2021</v>
      </c>
    </row>
    <row r="18" spans="1:10" x14ac:dyDescent="0.25">
      <c r="A18" s="70" t="s">
        <v>16</v>
      </c>
      <c r="B18" s="87">
        <v>0</v>
      </c>
      <c r="C18" s="87">
        <v>50000</v>
      </c>
    </row>
    <row r="19" spans="1:10" x14ac:dyDescent="0.25">
      <c r="A19" s="70" t="s">
        <v>221</v>
      </c>
      <c r="B19" s="87">
        <v>1292893</v>
      </c>
      <c r="C19" s="88">
        <v>1897088.09</v>
      </c>
    </row>
    <row r="20" spans="1:10" x14ac:dyDescent="0.25">
      <c r="A20" s="70" t="s">
        <v>259</v>
      </c>
      <c r="B20" s="89">
        <v>0</v>
      </c>
      <c r="C20" s="89">
        <v>0</v>
      </c>
    </row>
    <row r="21" spans="1:10" x14ac:dyDescent="0.25">
      <c r="A21" s="70" t="s">
        <v>222</v>
      </c>
      <c r="B21" s="89">
        <v>50476126.689999998</v>
      </c>
      <c r="C21" s="90">
        <v>40006264.300000004</v>
      </c>
    </row>
    <row r="22" spans="1:10" x14ac:dyDescent="0.25">
      <c r="A22" s="70" t="s">
        <v>260</v>
      </c>
      <c r="B22" s="89">
        <v>30164.66</v>
      </c>
      <c r="C22" s="90">
        <v>1845.61</v>
      </c>
    </row>
    <row r="23" spans="1:10" x14ac:dyDescent="0.25">
      <c r="A23" s="70" t="s">
        <v>229</v>
      </c>
      <c r="B23" s="89"/>
      <c r="C23" s="90">
        <v>7000000</v>
      </c>
    </row>
    <row r="24" spans="1:10" ht="16.5" thickBot="1" x14ac:dyDescent="0.3">
      <c r="B24" s="91">
        <f>SUM(B18:B22)</f>
        <v>51799184.349999994</v>
      </c>
      <c r="C24" s="91">
        <f>SUM(C18:C22)</f>
        <v>41955198.000000007</v>
      </c>
    </row>
    <row r="25" spans="1:10" s="80" customFormat="1" ht="16.5" thickTop="1" x14ac:dyDescent="0.25">
      <c r="A25" s="69"/>
      <c r="B25" s="92"/>
      <c r="C25" s="92"/>
      <c r="D25" s="73"/>
      <c r="E25" s="73"/>
      <c r="F25" s="74"/>
      <c r="G25" s="75"/>
      <c r="H25" s="75"/>
      <c r="J25" s="70"/>
    </row>
    <row r="26" spans="1:10" x14ac:dyDescent="0.25">
      <c r="A26" s="93" t="s">
        <v>296</v>
      </c>
      <c r="C26" s="94"/>
      <c r="D26" s="95"/>
      <c r="E26" s="96"/>
      <c r="F26" s="97"/>
      <c r="G26" s="98"/>
    </row>
    <row r="27" spans="1:10" x14ac:dyDescent="0.25">
      <c r="A27" s="99" t="s">
        <v>316</v>
      </c>
      <c r="B27" s="100"/>
      <c r="C27" s="101"/>
      <c r="D27" s="96"/>
      <c r="E27" s="96"/>
      <c r="F27" s="97"/>
      <c r="G27" s="98"/>
    </row>
    <row r="28" spans="1:10" x14ac:dyDescent="0.25">
      <c r="A28" s="99" t="s">
        <v>237</v>
      </c>
      <c r="B28" s="86">
        <f>'Balance de Comprobación'!$D$11</f>
        <v>2022</v>
      </c>
      <c r="C28" s="86">
        <f>'Balance de Comprobación'!$F$11</f>
        <v>2021</v>
      </c>
      <c r="D28" s="96"/>
      <c r="E28" s="96"/>
      <c r="F28" s="97"/>
      <c r="G28" s="98"/>
    </row>
    <row r="29" spans="1:10" x14ac:dyDescent="0.25">
      <c r="A29" s="102" t="s">
        <v>263</v>
      </c>
      <c r="B29" s="101"/>
      <c r="C29" s="101"/>
      <c r="D29" s="96"/>
      <c r="E29" s="96"/>
      <c r="F29" s="97"/>
      <c r="G29" s="98"/>
    </row>
    <row r="30" spans="1:10" x14ac:dyDescent="0.25">
      <c r="A30" s="102" t="s">
        <v>264</v>
      </c>
      <c r="B30" s="101"/>
      <c r="C30" s="101"/>
      <c r="D30" s="96"/>
      <c r="E30" s="96"/>
      <c r="F30" s="97"/>
      <c r="G30" s="98"/>
    </row>
    <row r="31" spans="1:10" x14ac:dyDescent="0.25">
      <c r="A31" s="103" t="s">
        <v>230</v>
      </c>
      <c r="B31" s="101">
        <v>24136.22</v>
      </c>
      <c r="C31" s="104">
        <v>23875.119999999999</v>
      </c>
      <c r="D31" s="96"/>
      <c r="E31" s="96"/>
      <c r="F31" s="97"/>
      <c r="G31" s="98"/>
    </row>
    <row r="32" spans="1:10" x14ac:dyDescent="0.25">
      <c r="A32" s="102" t="s">
        <v>265</v>
      </c>
      <c r="B32" s="101"/>
      <c r="C32" s="104"/>
      <c r="D32" s="96"/>
      <c r="E32" s="96"/>
      <c r="F32" s="97"/>
      <c r="G32" s="98"/>
    </row>
    <row r="33" spans="1:12" x14ac:dyDescent="0.25">
      <c r="A33" s="103" t="s">
        <v>234</v>
      </c>
      <c r="B33" s="101">
        <v>29509.02</v>
      </c>
      <c r="C33" s="104"/>
      <c r="D33" s="96"/>
      <c r="E33" s="96"/>
      <c r="F33" s="97"/>
      <c r="G33" s="98"/>
    </row>
    <row r="34" spans="1:12" x14ac:dyDescent="0.25">
      <c r="A34" s="103" t="s">
        <v>231</v>
      </c>
      <c r="B34" s="101">
        <v>36190.33</v>
      </c>
      <c r="C34" s="104">
        <v>31308.400000000001</v>
      </c>
      <c r="D34" s="96"/>
      <c r="E34" s="96"/>
      <c r="F34" s="97"/>
      <c r="G34" s="98"/>
    </row>
    <row r="35" spans="1:12" x14ac:dyDescent="0.25">
      <c r="A35" s="102" t="s">
        <v>197</v>
      </c>
      <c r="B35" s="101"/>
      <c r="C35" s="104"/>
      <c r="D35" s="96"/>
      <c r="E35" s="96"/>
      <c r="F35" s="97"/>
      <c r="G35" s="98"/>
    </row>
    <row r="36" spans="1:12" x14ac:dyDescent="0.25">
      <c r="A36" s="103" t="s">
        <v>232</v>
      </c>
      <c r="B36" s="101">
        <v>16486.939999999999</v>
      </c>
      <c r="C36" s="104">
        <v>15914.89</v>
      </c>
      <c r="D36" s="96"/>
      <c r="E36" s="96"/>
      <c r="F36" s="97"/>
      <c r="G36" s="98"/>
    </row>
    <row r="37" spans="1:12" x14ac:dyDescent="0.25">
      <c r="A37" s="103" t="s">
        <v>233</v>
      </c>
      <c r="B37" s="101">
        <v>174222.38199999998</v>
      </c>
      <c r="C37" s="104">
        <v>133835.69</v>
      </c>
      <c r="D37" s="96"/>
      <c r="E37" s="96"/>
      <c r="F37" s="97"/>
      <c r="G37" s="98"/>
    </row>
    <row r="38" spans="1:12" x14ac:dyDescent="0.25">
      <c r="A38" s="103" t="s">
        <v>268</v>
      </c>
      <c r="B38" s="101">
        <v>3587.2000000000003</v>
      </c>
      <c r="C38" s="104">
        <v>6767.3</v>
      </c>
      <c r="D38" s="96"/>
      <c r="E38" s="96"/>
      <c r="F38" s="97"/>
      <c r="G38" s="98"/>
    </row>
    <row r="39" spans="1:12" x14ac:dyDescent="0.25">
      <c r="A39" s="103" t="s">
        <v>269</v>
      </c>
      <c r="B39" s="101">
        <v>1434.8799999999999</v>
      </c>
      <c r="C39" s="104">
        <v>2291.56</v>
      </c>
      <c r="D39" s="96"/>
      <c r="E39" s="96"/>
      <c r="F39" s="97"/>
      <c r="G39" s="98"/>
    </row>
    <row r="40" spans="1:12" hidden="1" x14ac:dyDescent="0.25">
      <c r="A40" s="99"/>
      <c r="B40" s="105"/>
      <c r="C40" s="105"/>
      <c r="D40" s="96"/>
      <c r="E40" s="96"/>
      <c r="F40" s="97"/>
      <c r="G40" s="98"/>
    </row>
    <row r="41" spans="1:12" s="80" customFormat="1" hidden="1" x14ac:dyDescent="0.25">
      <c r="A41" s="99"/>
      <c r="B41" s="105"/>
      <c r="C41" s="105"/>
      <c r="D41" s="96"/>
      <c r="E41" s="96"/>
      <c r="F41" s="97"/>
      <c r="G41" s="98"/>
      <c r="H41" s="75"/>
    </row>
    <row r="42" spans="1:12" hidden="1" x14ac:dyDescent="0.25">
      <c r="A42" s="99"/>
      <c r="B42" s="105"/>
      <c r="C42" s="105"/>
      <c r="D42" s="96"/>
      <c r="E42" s="96"/>
      <c r="F42" s="97"/>
      <c r="G42" s="98"/>
    </row>
    <row r="43" spans="1:12" ht="16.5" thickBot="1" x14ac:dyDescent="0.3">
      <c r="A43" s="99" t="str">
        <f>IF(OR(B43&gt;=1,C43&gt;=1),[1]Datos!C56,0)</f>
        <v>Productos de cuero, caucho y plásticos</v>
      </c>
      <c r="B43" s="106">
        <f>SUM(B29:B42)</f>
        <v>285566.97200000001</v>
      </c>
      <c r="C43" s="106">
        <f>SUM(C29:C42)</f>
        <v>213992.95999999999</v>
      </c>
      <c r="D43" s="96"/>
      <c r="E43" s="96"/>
      <c r="F43" s="97"/>
      <c r="G43" s="98"/>
    </row>
    <row r="44" spans="1:12" ht="16.5" thickTop="1" x14ac:dyDescent="0.25">
      <c r="A44" s="99"/>
      <c r="B44" s="107"/>
      <c r="C44" s="108"/>
      <c r="D44" s="96"/>
      <c r="E44" s="96"/>
      <c r="F44" s="97"/>
      <c r="G44" s="98"/>
    </row>
    <row r="45" spans="1:12" x14ac:dyDescent="0.25">
      <c r="A45" s="93" t="s">
        <v>297</v>
      </c>
      <c r="B45" s="109"/>
      <c r="C45" s="94"/>
      <c r="D45" s="96"/>
      <c r="E45" s="96"/>
      <c r="F45" s="110"/>
      <c r="G45" s="98"/>
    </row>
    <row r="46" spans="1:12" x14ac:dyDescent="0.25">
      <c r="A46" s="99" t="s">
        <v>317</v>
      </c>
      <c r="B46" s="100"/>
      <c r="C46" s="101"/>
      <c r="D46" s="96"/>
      <c r="E46" s="96"/>
      <c r="F46" s="97"/>
      <c r="G46" s="98"/>
    </row>
    <row r="47" spans="1:12" x14ac:dyDescent="0.25">
      <c r="A47" s="99" t="s">
        <v>318</v>
      </c>
      <c r="B47" s="86">
        <f>'Balance de Comprobación'!$D$11</f>
        <v>2022</v>
      </c>
      <c r="C47" s="86">
        <f>'Balance de Comprobación'!$F$11</f>
        <v>2021</v>
      </c>
      <c r="D47" s="96"/>
      <c r="E47" s="96"/>
      <c r="F47" s="97"/>
      <c r="G47" s="98"/>
    </row>
    <row r="48" spans="1:12" x14ac:dyDescent="0.25">
      <c r="A48" s="111" t="s">
        <v>261</v>
      </c>
      <c r="B48" s="112">
        <v>172660</v>
      </c>
      <c r="C48" s="112">
        <v>117971.68</v>
      </c>
      <c r="D48" s="96"/>
      <c r="E48" s="96"/>
      <c r="F48" s="97"/>
      <c r="G48" s="98"/>
      <c r="I48" s="69"/>
      <c r="J48" s="69"/>
      <c r="K48" s="69"/>
      <c r="L48" s="69"/>
    </row>
    <row r="49" spans="1:12" ht="18.75" customHeight="1" x14ac:dyDescent="0.25">
      <c r="A49" s="111" t="s">
        <v>262</v>
      </c>
      <c r="B49" s="113">
        <v>523205.40833333333</v>
      </c>
      <c r="C49" s="113">
        <v>503980.59</v>
      </c>
      <c r="D49" s="96"/>
      <c r="E49" s="96"/>
      <c r="F49" s="97"/>
      <c r="G49" s="98"/>
      <c r="I49" s="69"/>
      <c r="J49" s="69"/>
      <c r="K49" s="69"/>
      <c r="L49" s="69"/>
    </row>
    <row r="50" spans="1:12" ht="16.5" thickBot="1" x14ac:dyDescent="0.3">
      <c r="A50" s="99" t="s">
        <v>238</v>
      </c>
      <c r="B50" s="114">
        <f>SUM(B48:B49)</f>
        <v>695865.40833333333</v>
      </c>
      <c r="C50" s="114">
        <f>SUM(C48:C49)</f>
        <v>621952.27</v>
      </c>
      <c r="D50" s="96"/>
      <c r="E50" s="96"/>
      <c r="F50" s="97"/>
      <c r="G50" s="98"/>
      <c r="I50" s="69"/>
      <c r="J50" s="69"/>
      <c r="K50" s="69"/>
      <c r="L50" s="69"/>
    </row>
    <row r="51" spans="1:12" ht="16.5" thickTop="1" x14ac:dyDescent="0.25">
      <c r="A51" s="99"/>
      <c r="B51" s="115"/>
      <c r="C51" s="115"/>
      <c r="D51" s="96"/>
      <c r="E51" s="96"/>
      <c r="F51" s="97"/>
      <c r="G51" s="98"/>
      <c r="I51" s="69"/>
      <c r="J51" s="69"/>
      <c r="K51" s="69"/>
      <c r="L51" s="69"/>
    </row>
    <row r="52" spans="1:12" x14ac:dyDescent="0.25">
      <c r="A52" s="99"/>
      <c r="B52" s="100"/>
      <c r="C52" s="101"/>
      <c r="D52" s="96"/>
      <c r="E52" s="96"/>
      <c r="F52" s="97"/>
      <c r="G52" s="98"/>
    </row>
    <row r="53" spans="1:12" x14ac:dyDescent="0.25">
      <c r="A53" s="93" t="s">
        <v>298</v>
      </c>
      <c r="B53" s="116"/>
      <c r="C53" s="116"/>
      <c r="D53" s="96"/>
      <c r="E53" s="96"/>
      <c r="F53" s="97"/>
      <c r="G53" s="98"/>
    </row>
    <row r="54" spans="1:12" ht="27" customHeight="1" x14ac:dyDescent="0.25">
      <c r="A54" s="99"/>
      <c r="B54" s="117" t="s">
        <v>239</v>
      </c>
      <c r="C54" s="117" t="s">
        <v>240</v>
      </c>
      <c r="D54" s="118" t="s">
        <v>241</v>
      </c>
      <c r="E54" s="118" t="s">
        <v>242</v>
      </c>
      <c r="F54" s="118" t="s">
        <v>243</v>
      </c>
      <c r="G54" s="119" t="s">
        <v>223</v>
      </c>
    </row>
    <row r="55" spans="1:12" x14ac:dyDescent="0.25">
      <c r="A55" s="120" t="s">
        <v>334</v>
      </c>
      <c r="B55" s="121">
        <v>2500000</v>
      </c>
      <c r="C55" s="121">
        <v>808049.88</v>
      </c>
      <c r="D55" s="104">
        <v>5106257.8600000003</v>
      </c>
      <c r="E55" s="104">
        <v>12945917.619999999</v>
      </c>
      <c r="F55" s="121"/>
      <c r="G55" s="122">
        <f t="shared" ref="G55:G60" si="0">SUM(B55:F55)</f>
        <v>21360225.359999999</v>
      </c>
    </row>
    <row r="56" spans="1:12" s="69" customFormat="1" x14ac:dyDescent="0.25">
      <c r="A56" s="99" t="s">
        <v>224</v>
      </c>
      <c r="B56" s="104">
        <v>0</v>
      </c>
      <c r="C56" s="104">
        <v>45861.88</v>
      </c>
      <c r="D56" s="104">
        <v>1075042.1200000001</v>
      </c>
      <c r="E56" s="104">
        <v>0</v>
      </c>
      <c r="F56" s="121"/>
      <c r="G56" s="122">
        <f t="shared" si="0"/>
        <v>1120904</v>
      </c>
    </row>
    <row r="57" spans="1:12" x14ac:dyDescent="0.25">
      <c r="A57" s="99" t="s">
        <v>244</v>
      </c>
      <c r="B57" s="104"/>
      <c r="C57" s="104"/>
      <c r="D57" s="104"/>
      <c r="E57" s="104"/>
      <c r="F57" s="121"/>
      <c r="G57" s="122">
        <f t="shared" si="0"/>
        <v>0</v>
      </c>
    </row>
    <row r="58" spans="1:12" x14ac:dyDescent="0.25">
      <c r="A58" s="99" t="s">
        <v>225</v>
      </c>
      <c r="B58" s="104">
        <v>0</v>
      </c>
      <c r="C58" s="104">
        <v>-6026.3000000000466</v>
      </c>
      <c r="D58" s="104">
        <v>-78764.079999999609</v>
      </c>
      <c r="E58" s="104">
        <v>0</v>
      </c>
      <c r="F58" s="121"/>
      <c r="G58" s="122">
        <f t="shared" si="0"/>
        <v>-84790.379999999655</v>
      </c>
    </row>
    <row r="59" spans="1:12" x14ac:dyDescent="0.25">
      <c r="A59" s="99" t="s">
        <v>204</v>
      </c>
      <c r="B59" s="121"/>
      <c r="C59" s="121"/>
      <c r="D59" s="104"/>
      <c r="E59" s="104"/>
      <c r="F59" s="121"/>
      <c r="G59" s="122">
        <f t="shared" si="0"/>
        <v>0</v>
      </c>
      <c r="I59" s="123"/>
    </row>
    <row r="60" spans="1:12" x14ac:dyDescent="0.25">
      <c r="A60" s="99" t="s">
        <v>6</v>
      </c>
      <c r="B60" s="121"/>
      <c r="C60" s="121"/>
      <c r="D60" s="104"/>
      <c r="E60" s="104"/>
      <c r="F60" s="121"/>
      <c r="G60" s="122">
        <f t="shared" si="0"/>
        <v>0</v>
      </c>
      <c r="I60" s="123"/>
    </row>
    <row r="61" spans="1:12" x14ac:dyDescent="0.25">
      <c r="A61" s="99" t="s">
        <v>245</v>
      </c>
      <c r="B61" s="124">
        <f>SUM(B55:B60)</f>
        <v>2500000</v>
      </c>
      <c r="C61" s="124">
        <f t="shared" ref="C61:G61" si="1">SUM(C55:C60)</f>
        <v>847885.46</v>
      </c>
      <c r="D61" s="124">
        <f t="shared" si="1"/>
        <v>6102535.9000000004</v>
      </c>
      <c r="E61" s="125">
        <f t="shared" si="1"/>
        <v>12945917.619999999</v>
      </c>
      <c r="F61" s="124">
        <f t="shared" si="1"/>
        <v>0</v>
      </c>
      <c r="G61" s="124">
        <f t="shared" si="1"/>
        <v>22396338.98</v>
      </c>
      <c r="I61" s="123"/>
    </row>
    <row r="62" spans="1:12" x14ac:dyDescent="0.25">
      <c r="A62" s="99"/>
      <c r="B62" s="107"/>
      <c r="C62" s="107"/>
      <c r="D62" s="126"/>
      <c r="E62" s="104"/>
      <c r="F62" s="121"/>
      <c r="G62" s="122"/>
      <c r="I62" s="123"/>
    </row>
    <row r="63" spans="1:12" x14ac:dyDescent="0.25">
      <c r="A63" s="120" t="s">
        <v>246</v>
      </c>
      <c r="B63" s="104">
        <v>-962500</v>
      </c>
      <c r="C63" s="104">
        <v>-349709.49000000005</v>
      </c>
      <c r="D63" s="104">
        <v>-3111381.87</v>
      </c>
      <c r="E63" s="104">
        <v>-11951832.23</v>
      </c>
      <c r="F63" s="121"/>
      <c r="G63" s="122">
        <f>SUM(B63:F63)</f>
        <v>-16375423.59</v>
      </c>
      <c r="I63" s="123"/>
    </row>
    <row r="64" spans="1:12" s="69" customFormat="1" x14ac:dyDescent="0.25">
      <c r="A64" s="99" t="s">
        <v>247</v>
      </c>
      <c r="B64" s="121">
        <v>-39525.280000000028</v>
      </c>
      <c r="C64" s="121">
        <v>-67823.090000000026</v>
      </c>
      <c r="D64" s="104">
        <v>-463560.55000000005</v>
      </c>
      <c r="E64" s="104">
        <v>-994076.38999999873</v>
      </c>
      <c r="F64" s="121"/>
      <c r="G64" s="122">
        <f>SUM(B64:F64)</f>
        <v>-1564985.3099999989</v>
      </c>
      <c r="I64" s="123"/>
      <c r="K64" s="70"/>
    </row>
    <row r="65" spans="1:9" s="127" customFormat="1" x14ac:dyDescent="0.25">
      <c r="A65" s="99" t="s">
        <v>225</v>
      </c>
      <c r="B65" s="121">
        <v>0</v>
      </c>
      <c r="C65" s="121">
        <v>1744.1399999999994</v>
      </c>
      <c r="D65" s="121">
        <v>20507.799999999988</v>
      </c>
      <c r="E65" s="104">
        <v>0</v>
      </c>
      <c r="F65" s="121"/>
      <c r="G65" s="122">
        <f>SUM(B65:F65)</f>
        <v>22251.939999999988</v>
      </c>
      <c r="H65" s="69"/>
      <c r="I65" s="123"/>
    </row>
    <row r="66" spans="1:9" s="127" customFormat="1" x14ac:dyDescent="0.25">
      <c r="A66" s="99" t="s">
        <v>319</v>
      </c>
      <c r="B66" s="124">
        <f t="shared" ref="B66:C66" si="2">B63+B64-(-B65)</f>
        <v>-1002025.28</v>
      </c>
      <c r="C66" s="124">
        <f t="shared" si="2"/>
        <v>-415788.44000000006</v>
      </c>
      <c r="D66" s="124">
        <f>D63+D64-(-D65)</f>
        <v>-3554434.62</v>
      </c>
      <c r="E66" s="125">
        <f t="shared" ref="E66:F66" si="3">E63+E64-(-E65)</f>
        <v>-12945908.619999999</v>
      </c>
      <c r="F66" s="124">
        <f t="shared" si="3"/>
        <v>0</v>
      </c>
      <c r="G66" s="124">
        <f>G63+G64-(-G65)</f>
        <v>-17918156.959999997</v>
      </c>
      <c r="H66" s="69"/>
      <c r="I66" s="123"/>
    </row>
    <row r="67" spans="1:9" s="127" customFormat="1" ht="16.5" thickBot="1" x14ac:dyDescent="0.3">
      <c r="A67" s="128" t="s">
        <v>335</v>
      </c>
      <c r="B67" s="114">
        <f t="shared" ref="B67:G67" si="4">SUM(B61+B66)</f>
        <v>1497974.72</v>
      </c>
      <c r="C67" s="114">
        <f t="shared" si="4"/>
        <v>432097.0199999999</v>
      </c>
      <c r="D67" s="114">
        <f t="shared" si="4"/>
        <v>2548101.2800000003</v>
      </c>
      <c r="E67" s="129">
        <f t="shared" si="4"/>
        <v>9</v>
      </c>
      <c r="F67" s="114">
        <f t="shared" si="4"/>
        <v>0</v>
      </c>
      <c r="G67" s="114">
        <f t="shared" si="4"/>
        <v>4478182.0200000033</v>
      </c>
      <c r="H67" s="69"/>
      <c r="I67" s="123"/>
    </row>
    <row r="68" spans="1:9" s="127" customFormat="1" ht="16.5" thickTop="1" x14ac:dyDescent="0.25">
      <c r="A68" s="128"/>
      <c r="B68" s="130"/>
      <c r="C68" s="130"/>
      <c r="D68" s="130"/>
      <c r="E68" s="131"/>
      <c r="F68" s="130"/>
      <c r="G68" s="130"/>
      <c r="H68" s="69"/>
      <c r="I68" s="123"/>
    </row>
    <row r="69" spans="1:9" s="127" customFormat="1" x14ac:dyDescent="0.25">
      <c r="A69" s="93" t="s">
        <v>351</v>
      </c>
      <c r="B69" s="130"/>
      <c r="C69" s="130"/>
      <c r="D69" s="130"/>
      <c r="E69" s="131"/>
      <c r="F69" s="130"/>
      <c r="G69" s="130"/>
      <c r="H69" s="69"/>
      <c r="I69" s="123"/>
    </row>
    <row r="70" spans="1:9" s="127" customFormat="1" x14ac:dyDescent="0.25">
      <c r="A70" s="99" t="s">
        <v>363</v>
      </c>
      <c r="B70" s="100"/>
      <c r="C70" s="101"/>
      <c r="D70" s="132"/>
      <c r="E70" s="126"/>
      <c r="F70" s="133"/>
      <c r="G70" s="134"/>
      <c r="H70" s="69"/>
      <c r="I70" s="123"/>
    </row>
    <row r="71" spans="1:9" s="127" customFormat="1" x14ac:dyDescent="0.25">
      <c r="A71" s="99" t="s">
        <v>364</v>
      </c>
      <c r="B71" s="100"/>
      <c r="C71" s="101"/>
      <c r="D71" s="132"/>
      <c r="E71" s="126"/>
      <c r="F71" s="133"/>
      <c r="G71" s="134"/>
      <c r="H71" s="69"/>
      <c r="I71" s="123"/>
    </row>
    <row r="72" spans="1:9" s="127" customFormat="1" x14ac:dyDescent="0.25">
      <c r="A72" s="99"/>
      <c r="B72" s="100"/>
      <c r="C72" s="101"/>
      <c r="D72" s="132"/>
      <c r="E72" s="126"/>
      <c r="F72" s="133"/>
      <c r="G72" s="134"/>
      <c r="H72" s="69"/>
      <c r="I72" s="123"/>
    </row>
    <row r="73" spans="1:9" s="139" customFormat="1" x14ac:dyDescent="0.25">
      <c r="A73" s="93" t="s">
        <v>339</v>
      </c>
      <c r="B73" s="135"/>
      <c r="C73" s="135"/>
      <c r="D73" s="136"/>
      <c r="E73" s="136"/>
      <c r="F73" s="137"/>
      <c r="G73" s="138"/>
    </row>
    <row r="74" spans="1:9" s="139" customFormat="1" x14ac:dyDescent="0.25">
      <c r="A74" s="99" t="s">
        <v>320</v>
      </c>
      <c r="B74" s="101"/>
      <c r="C74" s="101"/>
      <c r="D74" s="99"/>
      <c r="E74" s="136"/>
      <c r="F74" s="137"/>
      <c r="G74" s="138"/>
    </row>
    <row r="75" spans="1:9" s="139" customFormat="1" x14ac:dyDescent="0.25">
      <c r="A75" s="99" t="s">
        <v>237</v>
      </c>
      <c r="B75" s="86">
        <f>'Balance de Comprobación'!$D$11</f>
        <v>2022</v>
      </c>
      <c r="C75" s="86">
        <f>'Balance de Comprobación'!$F$11</f>
        <v>2021</v>
      </c>
      <c r="D75" s="99"/>
      <c r="E75" s="136"/>
      <c r="F75" s="137"/>
      <c r="G75" s="138"/>
    </row>
    <row r="76" spans="1:9" s="139" customFormat="1" x14ac:dyDescent="0.25">
      <c r="A76" s="99" t="s">
        <v>32</v>
      </c>
      <c r="B76" s="140"/>
      <c r="C76" s="140">
        <v>9163992.9199999999</v>
      </c>
      <c r="D76" s="99"/>
      <c r="E76" s="136"/>
      <c r="F76" s="137"/>
      <c r="G76" s="138"/>
    </row>
    <row r="77" spans="1:9" s="139" customFormat="1" x14ac:dyDescent="0.25">
      <c r="A77" s="99" t="s">
        <v>299</v>
      </c>
      <c r="B77" s="140">
        <v>558922.66</v>
      </c>
      <c r="C77" s="140"/>
      <c r="D77" s="99"/>
      <c r="E77" s="136"/>
      <c r="F77" s="137"/>
      <c r="G77" s="138"/>
    </row>
    <row r="78" spans="1:9" s="139" customFormat="1" x14ac:dyDescent="0.25">
      <c r="A78" s="99" t="s">
        <v>300</v>
      </c>
      <c r="B78" s="140">
        <v>1590476.26</v>
      </c>
      <c r="C78" s="140"/>
      <c r="D78" s="99"/>
      <c r="E78" s="136"/>
      <c r="F78" s="137"/>
      <c r="G78" s="138"/>
    </row>
    <row r="79" spans="1:9" s="139" customFormat="1" x14ac:dyDescent="0.25">
      <c r="A79" s="99" t="s">
        <v>337</v>
      </c>
      <c r="B79" s="140">
        <v>13365806.970000001</v>
      </c>
      <c r="C79" s="140"/>
      <c r="D79" s="99"/>
      <c r="E79" s="136"/>
      <c r="F79" s="137"/>
      <c r="G79" s="138"/>
    </row>
    <row r="80" spans="1:9" s="139" customFormat="1" ht="16.5" thickBot="1" x14ac:dyDescent="0.3">
      <c r="A80" s="99"/>
      <c r="B80" s="106">
        <f>SUM(B76:B79)</f>
        <v>15515205.890000001</v>
      </c>
      <c r="C80" s="141">
        <f>SUM(C76:C79)</f>
        <v>9163992.9199999999</v>
      </c>
      <c r="D80" s="99"/>
      <c r="E80" s="136"/>
      <c r="F80" s="137"/>
      <c r="G80" s="138"/>
    </row>
    <row r="81" spans="1:8" s="139" customFormat="1" ht="16.5" thickTop="1" x14ac:dyDescent="0.25">
      <c r="A81" s="99"/>
      <c r="B81" s="101"/>
      <c r="C81" s="101"/>
      <c r="D81" s="99"/>
      <c r="E81" s="136"/>
      <c r="F81" s="137"/>
      <c r="G81" s="138"/>
    </row>
    <row r="82" spans="1:8" s="139" customFormat="1" x14ac:dyDescent="0.25">
      <c r="A82" s="99"/>
      <c r="B82" s="101"/>
      <c r="C82" s="101"/>
      <c r="D82" s="99"/>
      <c r="E82" s="136"/>
      <c r="F82" s="137"/>
      <c r="G82" s="138"/>
    </row>
    <row r="83" spans="1:8" x14ac:dyDescent="0.25">
      <c r="A83" s="93" t="s">
        <v>340</v>
      </c>
      <c r="B83" s="100"/>
      <c r="C83" s="101"/>
      <c r="D83" s="96"/>
      <c r="E83" s="96"/>
      <c r="F83" s="97"/>
      <c r="G83" s="98"/>
      <c r="H83" s="70"/>
    </row>
    <row r="84" spans="1:8" x14ac:dyDescent="0.25">
      <c r="A84" s="143" t="s">
        <v>321</v>
      </c>
      <c r="B84" s="100"/>
      <c r="C84" s="115"/>
      <c r="D84" s="96"/>
      <c r="E84" s="96"/>
      <c r="F84" s="97"/>
      <c r="G84" s="98"/>
      <c r="H84" s="70"/>
    </row>
    <row r="85" spans="1:8" x14ac:dyDescent="0.25">
      <c r="A85" s="144" t="s">
        <v>237</v>
      </c>
      <c r="B85" s="86">
        <f>'Balance de Comprobación'!$D$11</f>
        <v>2022</v>
      </c>
      <c r="C85" s="86">
        <f>'Balance de Comprobación'!$F$11</f>
        <v>2021</v>
      </c>
      <c r="D85" s="96"/>
      <c r="E85" s="96"/>
      <c r="F85" s="97"/>
      <c r="G85" s="98"/>
      <c r="H85" s="70"/>
    </row>
    <row r="86" spans="1:8" x14ac:dyDescent="0.25">
      <c r="A86" s="144" t="s">
        <v>210</v>
      </c>
      <c r="B86" s="140">
        <v>58502.5</v>
      </c>
      <c r="C86" s="140">
        <v>492903</v>
      </c>
      <c r="D86" s="96"/>
      <c r="E86" s="96"/>
      <c r="F86" s="97"/>
      <c r="G86" s="98"/>
      <c r="H86" s="70"/>
    </row>
    <row r="87" spans="1:8" x14ac:dyDescent="0.25">
      <c r="A87" s="144"/>
      <c r="B87" s="142" t="s">
        <v>309</v>
      </c>
      <c r="C87" s="140" t="s">
        <v>309</v>
      </c>
      <c r="D87" s="96"/>
      <c r="E87" s="96"/>
      <c r="F87" s="97"/>
      <c r="G87" s="98"/>
      <c r="H87" s="70"/>
    </row>
    <row r="88" spans="1:8" ht="16.5" thickBot="1" x14ac:dyDescent="0.3">
      <c r="A88" s="144" t="s">
        <v>238</v>
      </c>
      <c r="B88" s="106">
        <f>SUM(B86:B87)</f>
        <v>58502.5</v>
      </c>
      <c r="C88" s="141">
        <f>SUM(C86:C87)</f>
        <v>492903</v>
      </c>
      <c r="D88" s="96"/>
      <c r="E88" s="96"/>
      <c r="F88" s="97"/>
      <c r="G88" s="98"/>
      <c r="H88" s="70"/>
    </row>
    <row r="89" spans="1:8" ht="16.5" thickTop="1" x14ac:dyDescent="0.25">
      <c r="A89" s="144"/>
      <c r="B89" s="116"/>
      <c r="C89" s="116"/>
      <c r="D89" s="96"/>
      <c r="E89" s="96"/>
      <c r="F89" s="97"/>
      <c r="G89" s="98"/>
      <c r="H89" s="70"/>
    </row>
    <row r="90" spans="1:8" x14ac:dyDescent="0.25">
      <c r="A90" s="99"/>
      <c r="B90" s="100"/>
      <c r="C90" s="101"/>
      <c r="D90" s="96"/>
      <c r="E90" s="96"/>
      <c r="F90" s="97"/>
      <c r="G90" s="98"/>
      <c r="H90" s="70"/>
    </row>
    <row r="91" spans="1:8" x14ac:dyDescent="0.25">
      <c r="A91" s="93" t="s">
        <v>341</v>
      </c>
      <c r="B91" s="100"/>
      <c r="C91" s="101"/>
      <c r="D91" s="96"/>
      <c r="E91" s="96"/>
      <c r="F91" s="97"/>
      <c r="G91" s="145"/>
      <c r="H91" s="70"/>
    </row>
    <row r="92" spans="1:8" x14ac:dyDescent="0.25">
      <c r="A92" s="99" t="s">
        <v>2</v>
      </c>
      <c r="B92" s="100"/>
      <c r="C92" s="101"/>
      <c r="D92" s="96"/>
      <c r="E92" s="96"/>
      <c r="F92" s="97"/>
      <c r="G92" s="98"/>
      <c r="H92" s="70"/>
    </row>
    <row r="93" spans="1:8" x14ac:dyDescent="0.25">
      <c r="A93" s="99" t="s">
        <v>322</v>
      </c>
      <c r="B93" s="100"/>
      <c r="C93" s="101"/>
      <c r="D93" s="96"/>
      <c r="E93" s="96"/>
      <c r="F93" s="97"/>
      <c r="G93" s="98"/>
      <c r="H93" s="70"/>
    </row>
    <row r="94" spans="1:8" x14ac:dyDescent="0.25">
      <c r="A94" s="99" t="s">
        <v>318</v>
      </c>
      <c r="B94" s="86">
        <f>'Balance de Comprobación'!$D$11</f>
        <v>2022</v>
      </c>
      <c r="C94" s="86">
        <f>'Balance de Comprobación'!$F$11</f>
        <v>2021</v>
      </c>
      <c r="D94" s="96"/>
      <c r="E94" s="96"/>
      <c r="F94" s="97"/>
      <c r="G94" s="98"/>
      <c r="H94" s="70"/>
    </row>
    <row r="95" spans="1:8" x14ac:dyDescent="0.25">
      <c r="A95" s="99" t="s">
        <v>2</v>
      </c>
      <c r="B95" s="146">
        <v>16325280</v>
      </c>
      <c r="C95" s="146">
        <v>16325280.092499999</v>
      </c>
      <c r="D95" s="96"/>
      <c r="E95" s="96"/>
      <c r="F95" s="97"/>
      <c r="G95" s="98"/>
      <c r="H95" s="70"/>
    </row>
    <row r="96" spans="1:8" x14ac:dyDescent="0.25">
      <c r="A96" s="99" t="s">
        <v>253</v>
      </c>
      <c r="B96" s="146">
        <v>7335573.700000003</v>
      </c>
      <c r="C96" s="146">
        <v>7179391.0016666576</v>
      </c>
      <c r="D96" s="96"/>
      <c r="E96" s="96"/>
      <c r="F96" s="97"/>
      <c r="G96" s="98"/>
      <c r="H96" s="70"/>
    </row>
    <row r="97" spans="1:8" x14ac:dyDescent="0.25">
      <c r="A97" s="99" t="s">
        <v>311</v>
      </c>
      <c r="B97" s="146">
        <v>-3769533.0488333101</v>
      </c>
      <c r="C97" s="146">
        <v>6154035.3174999757</v>
      </c>
      <c r="D97" s="96"/>
      <c r="E97" s="96"/>
      <c r="F97" s="97"/>
      <c r="G97" s="98"/>
      <c r="H97" s="70"/>
    </row>
    <row r="98" spans="1:8" x14ac:dyDescent="0.25">
      <c r="A98" s="99" t="s">
        <v>336</v>
      </c>
      <c r="B98" s="146">
        <v>21793769.70916665</v>
      </c>
      <c r="C98" s="146">
        <v>8460342.7725999989</v>
      </c>
      <c r="D98" s="96"/>
      <c r="E98" s="96"/>
      <c r="F98" s="97"/>
      <c r="G98" s="98"/>
      <c r="H98" s="70"/>
    </row>
    <row r="99" spans="1:8" ht="16.5" thickBot="1" x14ac:dyDescent="0.3">
      <c r="A99" s="99" t="s">
        <v>254</v>
      </c>
      <c r="B99" s="147">
        <f>SUM(B95:B98)</f>
        <v>41685090.360333338</v>
      </c>
      <c r="C99" s="147">
        <f>SUM(C95:C98)</f>
        <v>38119049.184266634</v>
      </c>
      <c r="D99" s="96"/>
      <c r="E99" s="96"/>
      <c r="F99" s="97"/>
      <c r="G99" s="98"/>
      <c r="H99" s="70"/>
    </row>
    <row r="100" spans="1:8" ht="16.5" thickTop="1" x14ac:dyDescent="0.25">
      <c r="A100" s="144"/>
      <c r="B100" s="142"/>
      <c r="C100" s="140"/>
      <c r="D100" s="96"/>
      <c r="E100" s="96"/>
      <c r="F100" s="97"/>
      <c r="G100" s="98"/>
      <c r="H100" s="70"/>
    </row>
    <row r="101" spans="1:8" x14ac:dyDescent="0.25">
      <c r="A101" s="99"/>
      <c r="B101" s="116"/>
      <c r="C101" s="116"/>
      <c r="D101" s="132"/>
      <c r="E101" s="96"/>
      <c r="F101" s="97"/>
      <c r="G101" s="98"/>
      <c r="H101" s="70"/>
    </row>
    <row r="102" spans="1:8" x14ac:dyDescent="0.25">
      <c r="A102" s="93" t="s">
        <v>3</v>
      </c>
      <c r="B102" s="100"/>
      <c r="C102" s="101"/>
      <c r="D102" s="96"/>
      <c r="E102" s="96"/>
      <c r="F102" s="97"/>
      <c r="G102" s="98"/>
      <c r="H102" s="70"/>
    </row>
    <row r="103" spans="1:8" x14ac:dyDescent="0.25">
      <c r="A103" s="144"/>
      <c r="B103" s="100"/>
      <c r="C103" s="115"/>
      <c r="D103" s="96"/>
      <c r="E103" s="96"/>
      <c r="F103" s="97"/>
      <c r="G103" s="98"/>
      <c r="H103" s="70"/>
    </row>
    <row r="104" spans="1:8" x14ac:dyDescent="0.25">
      <c r="A104" s="93" t="s">
        <v>342</v>
      </c>
      <c r="B104" s="100"/>
      <c r="C104" s="101"/>
      <c r="D104" s="96"/>
      <c r="E104" s="96"/>
      <c r="F104" s="97"/>
      <c r="G104" s="98"/>
      <c r="H104" s="70"/>
    </row>
    <row r="105" spans="1:8" x14ac:dyDescent="0.25">
      <c r="A105" s="99" t="s">
        <v>323</v>
      </c>
      <c r="B105" s="100"/>
      <c r="C105" s="101"/>
      <c r="D105" s="96"/>
      <c r="E105" s="96"/>
      <c r="F105" s="97"/>
      <c r="G105" s="98"/>
      <c r="H105" s="70"/>
    </row>
    <row r="106" spans="1:8" x14ac:dyDescent="0.25">
      <c r="A106" s="99" t="s">
        <v>237</v>
      </c>
      <c r="B106" s="86">
        <f>'Balance de Comprobación'!$D$11</f>
        <v>2022</v>
      </c>
      <c r="C106" s="86">
        <f>'Balance de Comprobación'!$F$11</f>
        <v>2021</v>
      </c>
      <c r="D106" s="96"/>
      <c r="E106" s="96"/>
      <c r="F106" s="97"/>
      <c r="G106" s="98"/>
      <c r="H106" s="70"/>
    </row>
    <row r="107" spans="1:8" x14ac:dyDescent="0.25">
      <c r="A107" s="99" t="s">
        <v>226</v>
      </c>
      <c r="B107" s="140">
        <v>64830002.300000012</v>
      </c>
      <c r="C107" s="140">
        <v>59963203.030000001</v>
      </c>
      <c r="D107" s="96"/>
      <c r="E107" s="96"/>
      <c r="F107" s="97"/>
      <c r="G107" s="98"/>
      <c r="H107" s="70"/>
    </row>
    <row r="108" spans="1:8" x14ac:dyDescent="0.25">
      <c r="A108" s="99" t="s">
        <v>350</v>
      </c>
      <c r="B108" s="140">
        <v>7999998.9699999997</v>
      </c>
      <c r="C108" s="140">
        <v>8000000</v>
      </c>
      <c r="D108" s="96"/>
      <c r="E108" s="96"/>
      <c r="F108" s="97"/>
      <c r="G108" s="98"/>
      <c r="H108" s="70"/>
    </row>
    <row r="109" spans="1:8" x14ac:dyDescent="0.25">
      <c r="A109" s="99" t="s">
        <v>282</v>
      </c>
      <c r="B109" s="140">
        <v>656952.32999999996</v>
      </c>
      <c r="C109" s="140">
        <v>172286.40000000002</v>
      </c>
      <c r="D109" s="96"/>
      <c r="E109" s="148"/>
      <c r="F109" s="97"/>
      <c r="G109" s="98"/>
      <c r="H109" s="70"/>
    </row>
    <row r="110" spans="1:8" ht="16.5" thickBot="1" x14ac:dyDescent="0.3">
      <c r="A110" s="99" t="s">
        <v>248</v>
      </c>
      <c r="B110" s="141">
        <f>SUM(B107:B109)</f>
        <v>73486953.600000009</v>
      </c>
      <c r="C110" s="141">
        <f>SUM(C107:C109)</f>
        <v>68135489.430000007</v>
      </c>
      <c r="D110" s="96"/>
      <c r="E110" s="96"/>
      <c r="F110" s="97"/>
      <c r="G110" s="98"/>
      <c r="H110" s="70"/>
    </row>
    <row r="111" spans="1:8" ht="16.5" thickTop="1" x14ac:dyDescent="0.25">
      <c r="A111" s="99"/>
      <c r="B111" s="142"/>
      <c r="C111" s="140"/>
      <c r="D111" s="96"/>
      <c r="E111" s="96"/>
      <c r="F111" s="97"/>
      <c r="G111" s="98"/>
      <c r="H111" s="70"/>
    </row>
    <row r="112" spans="1:8" x14ac:dyDescent="0.25">
      <c r="A112" s="93" t="s">
        <v>343</v>
      </c>
      <c r="B112" s="100"/>
      <c r="C112" s="116"/>
      <c r="D112" s="96"/>
      <c r="E112" s="96"/>
      <c r="F112" s="97"/>
      <c r="G112" s="98"/>
      <c r="H112" s="70"/>
    </row>
    <row r="113" spans="1:8" x14ac:dyDescent="0.25">
      <c r="A113" s="99" t="s">
        <v>324</v>
      </c>
      <c r="B113" s="100"/>
      <c r="C113" s="101"/>
      <c r="D113" s="96"/>
      <c r="E113" s="96"/>
      <c r="F113" s="97"/>
      <c r="G113" s="98"/>
      <c r="H113" s="70"/>
    </row>
    <row r="114" spans="1:8" x14ac:dyDescent="0.25">
      <c r="A114" s="99" t="s">
        <v>249</v>
      </c>
      <c r="B114" s="86">
        <f>'Balance de Comprobación'!$D$11</f>
        <v>2022</v>
      </c>
      <c r="C114" s="86">
        <f>'Balance de Comprobación'!$F$11</f>
        <v>2021</v>
      </c>
      <c r="D114" s="96"/>
      <c r="E114" s="96"/>
      <c r="F114" s="97"/>
      <c r="G114" s="98"/>
      <c r="H114" s="70"/>
    </row>
    <row r="115" spans="1:8" x14ac:dyDescent="0.25">
      <c r="A115" s="93" t="s">
        <v>270</v>
      </c>
      <c r="B115" s="108">
        <v>0</v>
      </c>
      <c r="C115" s="108">
        <v>0</v>
      </c>
      <c r="D115" s="96"/>
      <c r="E115" s="96"/>
      <c r="F115" s="97"/>
      <c r="G115" s="98"/>
      <c r="H115" s="70"/>
    </row>
    <row r="116" spans="1:8" x14ac:dyDescent="0.25">
      <c r="A116" s="99" t="s">
        <v>48</v>
      </c>
      <c r="B116" s="108">
        <v>29556442.620000005</v>
      </c>
      <c r="C116" s="108">
        <v>29283727.680000003</v>
      </c>
      <c r="D116" s="96"/>
      <c r="E116" s="96"/>
      <c r="F116" s="97"/>
      <c r="G116" s="98"/>
      <c r="H116" s="70"/>
    </row>
    <row r="117" spans="1:8" x14ac:dyDescent="0.25">
      <c r="A117" s="99" t="s">
        <v>50</v>
      </c>
      <c r="B117" s="108">
        <v>1008606</v>
      </c>
      <c r="C117" s="108">
        <v>948131.66999999993</v>
      </c>
      <c r="D117" s="96"/>
      <c r="E117" s="96"/>
      <c r="F117" s="97"/>
      <c r="G117" s="98"/>
      <c r="H117" s="70"/>
    </row>
    <row r="118" spans="1:8" x14ac:dyDescent="0.25">
      <c r="A118" s="99" t="s">
        <v>51</v>
      </c>
      <c r="B118" s="108">
        <v>52800</v>
      </c>
      <c r="C118" s="108">
        <v>1602187.76</v>
      </c>
      <c r="D118" s="96"/>
      <c r="E118" s="96"/>
      <c r="F118" s="97"/>
      <c r="G118" s="98"/>
      <c r="H118" s="70"/>
    </row>
    <row r="119" spans="1:8" x14ac:dyDescent="0.25">
      <c r="A119" s="99" t="s">
        <v>52</v>
      </c>
      <c r="B119" s="101">
        <v>2618995.59</v>
      </c>
      <c r="C119" s="108">
        <v>2698318.15</v>
      </c>
      <c r="D119" s="96"/>
      <c r="E119" s="96"/>
      <c r="F119" s="97"/>
      <c r="G119" s="98"/>
      <c r="H119" s="70"/>
    </row>
    <row r="120" spans="1:8" x14ac:dyDescent="0.25">
      <c r="A120" s="93" t="s">
        <v>54</v>
      </c>
      <c r="B120" s="108">
        <v>4060.91</v>
      </c>
      <c r="C120" s="108">
        <v>1185198.24</v>
      </c>
      <c r="D120" s="96"/>
      <c r="E120" s="96"/>
      <c r="F120" s="97"/>
      <c r="G120" s="98"/>
      <c r="H120" s="70"/>
    </row>
    <row r="121" spans="1:8" x14ac:dyDescent="0.25">
      <c r="A121" s="99" t="s">
        <v>271</v>
      </c>
      <c r="B121" s="108">
        <v>0</v>
      </c>
      <c r="C121" s="108">
        <v>0</v>
      </c>
      <c r="D121" s="96"/>
      <c r="E121" s="96"/>
      <c r="F121" s="97"/>
      <c r="G121" s="98"/>
      <c r="H121" s="70"/>
    </row>
    <row r="122" spans="1:8" x14ac:dyDescent="0.25">
      <c r="A122" s="99" t="s">
        <v>59</v>
      </c>
      <c r="B122" s="108">
        <v>31586.35</v>
      </c>
      <c r="C122" s="108">
        <v>129927.3</v>
      </c>
      <c r="D122" s="96"/>
      <c r="E122" s="96"/>
      <c r="F122" s="97"/>
      <c r="G122" s="98"/>
      <c r="H122" s="70"/>
    </row>
    <row r="123" spans="1:8" x14ac:dyDescent="0.25">
      <c r="A123" s="99" t="s">
        <v>60</v>
      </c>
      <c r="B123" s="108">
        <v>830250</v>
      </c>
      <c r="C123" s="108">
        <v>675000</v>
      </c>
      <c r="D123" s="96"/>
      <c r="E123" s="96"/>
      <c r="F123" s="97"/>
      <c r="G123" s="98"/>
      <c r="H123" s="70"/>
    </row>
    <row r="124" spans="1:8" x14ac:dyDescent="0.25">
      <c r="A124" s="93" t="s">
        <v>62</v>
      </c>
      <c r="B124" s="108">
        <v>3460237.07</v>
      </c>
      <c r="C124" s="108">
        <v>3363807.16</v>
      </c>
      <c r="D124" s="96"/>
      <c r="E124" s="96"/>
      <c r="F124" s="97"/>
      <c r="G124" s="98"/>
      <c r="H124" s="70"/>
    </row>
    <row r="125" spans="1:8" s="80" customFormat="1" ht="31.5" x14ac:dyDescent="0.25">
      <c r="A125" s="128" t="s">
        <v>272</v>
      </c>
      <c r="B125" s="94">
        <v>0</v>
      </c>
      <c r="C125" s="94">
        <v>0</v>
      </c>
      <c r="D125" s="95"/>
      <c r="E125" s="95"/>
      <c r="F125" s="110"/>
      <c r="G125" s="98"/>
    </row>
    <row r="126" spans="1:8" x14ac:dyDescent="0.25">
      <c r="A126" s="99" t="s">
        <v>67</v>
      </c>
      <c r="B126" s="108">
        <v>2104588.04</v>
      </c>
      <c r="C126" s="108">
        <v>2182580.3099999996</v>
      </c>
      <c r="D126" s="96"/>
      <c r="E126" s="96"/>
      <c r="F126" s="97"/>
      <c r="G126" s="98"/>
      <c r="H126" s="70"/>
    </row>
    <row r="127" spans="1:8" x14ac:dyDescent="0.25">
      <c r="A127" s="99" t="s">
        <v>68</v>
      </c>
      <c r="B127" s="108">
        <v>2174402.8199999998</v>
      </c>
      <c r="C127" s="108">
        <v>2260217.5599999996</v>
      </c>
      <c r="D127" s="99"/>
      <c r="E127" s="96"/>
      <c r="F127" s="97"/>
      <c r="G127" s="98"/>
      <c r="H127" s="70"/>
    </row>
    <row r="128" spans="1:8" x14ac:dyDescent="0.25">
      <c r="A128" s="99" t="s">
        <v>69</v>
      </c>
      <c r="B128" s="108">
        <v>214278.84000000003</v>
      </c>
      <c r="C128" s="108">
        <v>205738.34000000003</v>
      </c>
      <c r="D128" s="99"/>
      <c r="E128" s="96"/>
      <c r="F128" s="97"/>
      <c r="G128" s="98"/>
      <c r="H128" s="70"/>
    </row>
    <row r="129" spans="1:8" x14ac:dyDescent="0.25">
      <c r="A129" s="93" t="s">
        <v>123</v>
      </c>
      <c r="B129" s="121">
        <v>71993.91</v>
      </c>
      <c r="C129" s="121">
        <v>72594.81</v>
      </c>
      <c r="D129" s="96"/>
      <c r="E129" s="96"/>
      <c r="F129" s="97"/>
      <c r="G129" s="98"/>
      <c r="H129" s="70"/>
    </row>
    <row r="130" spans="1:8" x14ac:dyDescent="0.25">
      <c r="A130" s="93" t="s">
        <v>273</v>
      </c>
      <c r="B130" s="121"/>
      <c r="C130" s="121"/>
      <c r="D130" s="96"/>
      <c r="E130" s="96"/>
      <c r="F130" s="97"/>
      <c r="G130" s="98"/>
      <c r="H130" s="70"/>
    </row>
    <row r="131" spans="1:8" x14ac:dyDescent="0.25">
      <c r="A131" s="99" t="s">
        <v>210</v>
      </c>
      <c r="B131" s="105">
        <v>45000</v>
      </c>
      <c r="C131" s="105">
        <v>71500</v>
      </c>
      <c r="D131" s="96"/>
      <c r="E131" s="96"/>
      <c r="F131" s="97"/>
      <c r="G131" s="98"/>
      <c r="H131" s="70"/>
    </row>
    <row r="132" spans="1:8" ht="16.5" thickBot="1" x14ac:dyDescent="0.3">
      <c r="A132" s="99"/>
      <c r="B132" s="141">
        <f>SUM(B115:B131)</f>
        <v>42173242.150000006</v>
      </c>
      <c r="C132" s="141">
        <f>SUM(C115:C131)</f>
        <v>44678928.980000019</v>
      </c>
      <c r="D132" s="96"/>
      <c r="E132" s="96"/>
      <c r="F132" s="97"/>
      <c r="G132" s="98"/>
      <c r="H132" s="70"/>
    </row>
    <row r="133" spans="1:8" ht="16.5" thickTop="1" x14ac:dyDescent="0.25">
      <c r="A133" s="99" t="s">
        <v>251</v>
      </c>
      <c r="B133" s="100"/>
      <c r="C133" s="101"/>
      <c r="D133" s="96"/>
      <c r="E133" s="96"/>
      <c r="F133" s="97"/>
      <c r="G133" s="98"/>
      <c r="H133" s="70"/>
    </row>
    <row r="134" spans="1:8" ht="50.25" customHeight="1" x14ac:dyDescent="0.25">
      <c r="A134" s="193" t="s">
        <v>338</v>
      </c>
      <c r="B134" s="193"/>
      <c r="C134" s="193"/>
      <c r="D134" s="193"/>
      <c r="E134" s="150"/>
      <c r="F134" s="151"/>
      <c r="G134" s="98"/>
      <c r="H134" s="70"/>
    </row>
    <row r="135" spans="1:8" x14ac:dyDescent="0.25">
      <c r="A135" s="149"/>
      <c r="B135" s="152"/>
      <c r="C135" s="152"/>
      <c r="D135" s="149"/>
      <c r="E135" s="150"/>
      <c r="F135" s="151"/>
      <c r="G135" s="98"/>
      <c r="H135" s="70"/>
    </row>
    <row r="136" spans="1:8" x14ac:dyDescent="0.25">
      <c r="A136" s="193" t="s">
        <v>325</v>
      </c>
      <c r="B136" s="193"/>
      <c r="C136" s="193"/>
      <c r="D136" s="193"/>
      <c r="E136" s="96"/>
      <c r="F136" s="153"/>
      <c r="G136" s="98"/>
      <c r="H136" s="70"/>
    </row>
    <row r="137" spans="1:8" x14ac:dyDescent="0.25">
      <c r="A137" s="99"/>
      <c r="B137" s="100"/>
      <c r="C137" s="101"/>
      <c r="D137" s="96" t="s">
        <v>1</v>
      </c>
      <c r="E137" s="96"/>
      <c r="F137" s="97"/>
      <c r="G137" s="98"/>
      <c r="H137" s="70"/>
    </row>
    <row r="138" spans="1:8" x14ac:dyDescent="0.25">
      <c r="A138" s="143" t="s">
        <v>344</v>
      </c>
      <c r="B138" s="100"/>
      <c r="C138" s="115"/>
      <c r="D138" s="96"/>
      <c r="E138" s="96"/>
      <c r="F138" s="97"/>
      <c r="G138" s="98"/>
      <c r="H138" s="70"/>
    </row>
    <row r="139" spans="1:8" x14ac:dyDescent="0.25">
      <c r="A139" s="194" t="s">
        <v>326</v>
      </c>
      <c r="B139" s="194"/>
      <c r="C139" s="194"/>
      <c r="D139" s="194"/>
      <c r="E139" s="96"/>
      <c r="F139" s="97"/>
      <c r="G139" s="98"/>
      <c r="H139" s="70"/>
    </row>
    <row r="140" spans="1:8" x14ac:dyDescent="0.25">
      <c r="A140" s="194"/>
      <c r="B140" s="194"/>
      <c r="C140" s="194"/>
      <c r="D140" s="194"/>
      <c r="E140" s="96"/>
      <c r="F140" s="97"/>
      <c r="G140" s="98"/>
      <c r="H140" s="70"/>
    </row>
    <row r="141" spans="1:8" x14ac:dyDescent="0.25">
      <c r="A141" s="144" t="s">
        <v>237</v>
      </c>
      <c r="B141" s="86">
        <f>'Balance de Comprobación'!$D$11</f>
        <v>2022</v>
      </c>
      <c r="C141" s="86">
        <f>'Balance de Comprobación'!$F$11</f>
        <v>2021</v>
      </c>
      <c r="D141" s="96"/>
      <c r="E141" s="96"/>
      <c r="F141" s="97"/>
      <c r="G141" s="98"/>
      <c r="H141" s="70"/>
    </row>
    <row r="142" spans="1:8" ht="31.5" x14ac:dyDescent="0.25">
      <c r="A142" s="153" t="s">
        <v>208</v>
      </c>
      <c r="B142" s="105" t="s">
        <v>309</v>
      </c>
      <c r="C142" s="105">
        <v>400</v>
      </c>
      <c r="D142" s="96"/>
      <c r="E142" s="96"/>
      <c r="F142" s="97"/>
      <c r="G142" s="98"/>
      <c r="H142" s="70"/>
    </row>
    <row r="143" spans="1:8" ht="16.5" thickBot="1" x14ac:dyDescent="0.3">
      <c r="A143" s="144" t="s">
        <v>238</v>
      </c>
      <c r="B143" s="141">
        <f>SUM(B142:B142)</f>
        <v>0</v>
      </c>
      <c r="C143" s="141">
        <f>SUM(C142:C142)</f>
        <v>400</v>
      </c>
      <c r="D143" s="96"/>
      <c r="E143" s="96"/>
      <c r="F143" s="97"/>
      <c r="G143" s="98"/>
      <c r="H143" s="70"/>
    </row>
    <row r="144" spans="1:8" ht="16.5" thickTop="1" x14ac:dyDescent="0.25">
      <c r="A144" s="144"/>
      <c r="B144" s="142"/>
      <c r="C144" s="112"/>
      <c r="D144" s="96"/>
      <c r="E144" s="96"/>
      <c r="F144" s="97"/>
      <c r="G144" s="98"/>
      <c r="H144" s="70"/>
    </row>
    <row r="145" spans="1:8" x14ac:dyDescent="0.25">
      <c r="A145" s="144"/>
      <c r="B145" s="142"/>
      <c r="C145" s="112"/>
      <c r="D145" s="96"/>
      <c r="E145" s="96"/>
      <c r="F145" s="97"/>
      <c r="G145" s="98"/>
      <c r="H145" s="70"/>
    </row>
    <row r="146" spans="1:8" x14ac:dyDescent="0.25">
      <c r="A146" s="59" t="s">
        <v>345</v>
      </c>
      <c r="B146" s="65"/>
      <c r="C146" s="64"/>
      <c r="D146" s="57"/>
      <c r="E146" s="96"/>
      <c r="F146" s="97"/>
      <c r="G146" s="98"/>
      <c r="H146" s="70"/>
    </row>
    <row r="147" spans="1:8" x14ac:dyDescent="0.25">
      <c r="A147" s="59"/>
      <c r="B147" s="65"/>
      <c r="C147" s="64"/>
      <c r="D147" s="57"/>
      <c r="E147" s="96"/>
      <c r="F147" s="97"/>
      <c r="G147" s="98"/>
      <c r="H147" s="70"/>
    </row>
    <row r="148" spans="1:8" x14ac:dyDescent="0.25">
      <c r="A148" s="192" t="s">
        <v>327</v>
      </c>
      <c r="B148" s="192"/>
      <c r="C148" s="192"/>
      <c r="D148" s="192"/>
      <c r="E148" s="96"/>
      <c r="F148" s="97"/>
      <c r="G148" s="154"/>
      <c r="H148" s="70"/>
    </row>
    <row r="149" spans="1:8" x14ac:dyDescent="0.25">
      <c r="A149" s="192"/>
      <c r="B149" s="192"/>
      <c r="C149" s="192"/>
      <c r="D149" s="192"/>
      <c r="E149" s="96"/>
      <c r="F149" s="97"/>
      <c r="G149" s="154"/>
      <c r="H149" s="70"/>
    </row>
    <row r="150" spans="1:8" x14ac:dyDescent="0.25">
      <c r="A150" s="59" t="s">
        <v>318</v>
      </c>
      <c r="B150" s="68">
        <f>'Balance de Comprobación'!$D$11</f>
        <v>2022</v>
      </c>
      <c r="C150" s="68">
        <f>'Balance de Comprobación'!$F$11</f>
        <v>2021</v>
      </c>
      <c r="D150" s="57"/>
      <c r="E150" s="96"/>
      <c r="F150" s="97"/>
      <c r="G150" s="144"/>
      <c r="H150" s="70"/>
    </row>
    <row r="151" spans="1:8" x14ac:dyDescent="0.25">
      <c r="A151" s="61" t="s">
        <v>264</v>
      </c>
      <c r="B151" s="67">
        <f>+B152</f>
        <v>4467</v>
      </c>
      <c r="C151" s="67">
        <v>30909.11</v>
      </c>
      <c r="D151" s="57"/>
      <c r="E151" s="96"/>
      <c r="F151" s="97"/>
      <c r="G151" s="144"/>
      <c r="H151" s="70"/>
    </row>
    <row r="152" spans="1:8" x14ac:dyDescent="0.25">
      <c r="A152" t="s">
        <v>126</v>
      </c>
      <c r="B152" s="60">
        <v>4467</v>
      </c>
      <c r="C152" s="60">
        <v>30909.11</v>
      </c>
      <c r="D152" s="57"/>
      <c r="E152" s="96"/>
      <c r="F152" s="97"/>
      <c r="G152" s="144"/>
      <c r="H152" s="70"/>
    </row>
    <row r="153" spans="1:8" x14ac:dyDescent="0.25">
      <c r="A153" s="61" t="s">
        <v>265</v>
      </c>
      <c r="B153" s="67">
        <f>+B154+B155+B156</f>
        <v>151225.75999999998</v>
      </c>
      <c r="C153" s="67">
        <v>208348.02</v>
      </c>
      <c r="D153" s="57"/>
      <c r="E153" s="96"/>
      <c r="F153" s="97"/>
      <c r="G153" s="144"/>
      <c r="H153" s="70"/>
    </row>
    <row r="154" spans="1:8" x14ac:dyDescent="0.25">
      <c r="A154" t="s">
        <v>136</v>
      </c>
      <c r="B154" s="60">
        <v>38972.82</v>
      </c>
      <c r="C154" s="60">
        <v>21674.25</v>
      </c>
      <c r="D154" s="57"/>
      <c r="E154" s="96"/>
      <c r="F154" s="97"/>
      <c r="G154" s="144"/>
      <c r="H154" s="70"/>
    </row>
    <row r="155" spans="1:8" x14ac:dyDescent="0.25">
      <c r="A155" t="s">
        <v>138</v>
      </c>
      <c r="B155" s="60">
        <v>82948.7</v>
      </c>
      <c r="C155" s="60">
        <v>83088.26999999999</v>
      </c>
      <c r="D155" s="57"/>
      <c r="E155" s="96"/>
      <c r="F155" s="97"/>
      <c r="G155" s="144"/>
      <c r="H155" s="70"/>
    </row>
    <row r="156" spans="1:8" x14ac:dyDescent="0.25">
      <c r="A156" t="s">
        <v>140</v>
      </c>
      <c r="B156" s="60">
        <v>29304.239999999998</v>
      </c>
      <c r="C156" s="60">
        <v>103585.5</v>
      </c>
      <c r="D156" s="57"/>
      <c r="E156" s="96"/>
      <c r="F156" s="97"/>
      <c r="G156" s="144"/>
      <c r="H156" s="70"/>
    </row>
    <row r="157" spans="1:8" x14ac:dyDescent="0.25">
      <c r="A157" s="61" t="s">
        <v>266</v>
      </c>
      <c r="B157" s="67">
        <f>+B158+B159+B160</f>
        <v>160785.57999999999</v>
      </c>
      <c r="C157" s="60">
        <v>142423.16</v>
      </c>
      <c r="D157" s="57"/>
      <c r="E157" s="96"/>
      <c r="F157" s="97"/>
      <c r="G157" s="98"/>
      <c r="H157" s="70"/>
    </row>
    <row r="158" spans="1:8" x14ac:dyDescent="0.25">
      <c r="A158" t="s">
        <v>148</v>
      </c>
      <c r="B158" s="60">
        <v>140540.12</v>
      </c>
      <c r="C158" s="60">
        <v>142162.38</v>
      </c>
      <c r="D158" s="57"/>
      <c r="E158" s="96"/>
      <c r="F158" s="97"/>
      <c r="G158" s="98"/>
      <c r="H158" s="70"/>
    </row>
    <row r="159" spans="1:8" x14ac:dyDescent="0.25">
      <c r="A159" t="s">
        <v>150</v>
      </c>
      <c r="B159" s="60">
        <v>1520</v>
      </c>
      <c r="C159" s="60">
        <v>0</v>
      </c>
      <c r="D159" s="57"/>
      <c r="E159" s="96"/>
      <c r="F159" s="97"/>
      <c r="G159" s="98"/>
      <c r="H159" s="70"/>
    </row>
    <row r="160" spans="1:8" x14ac:dyDescent="0.25">
      <c r="A160" t="s">
        <v>152</v>
      </c>
      <c r="B160" s="60">
        <v>18725.46</v>
      </c>
      <c r="C160" s="60">
        <v>260.77999999999997</v>
      </c>
      <c r="D160" s="57"/>
      <c r="E160" s="96"/>
      <c r="F160" s="97"/>
      <c r="G160" s="98"/>
      <c r="H160" s="70"/>
    </row>
    <row r="161" spans="1:8" x14ac:dyDescent="0.25">
      <c r="A161" s="61" t="s">
        <v>275</v>
      </c>
      <c r="B161" s="67">
        <v>10319.380000000001</v>
      </c>
      <c r="C161" s="67">
        <v>375</v>
      </c>
      <c r="D161" s="57"/>
      <c r="E161" s="96"/>
      <c r="F161" s="97"/>
      <c r="G161" s="98"/>
      <c r="H161" s="70"/>
    </row>
    <row r="162" spans="1:8" x14ac:dyDescent="0.25">
      <c r="A162" t="s">
        <v>155</v>
      </c>
      <c r="B162" s="60">
        <v>0</v>
      </c>
      <c r="C162" s="60">
        <v>375</v>
      </c>
      <c r="D162" s="57"/>
      <c r="E162" s="96"/>
      <c r="F162" s="97"/>
      <c r="G162" s="98"/>
      <c r="H162" s="70"/>
    </row>
    <row r="163" spans="1:8" x14ac:dyDescent="0.25">
      <c r="A163" t="s">
        <v>157</v>
      </c>
      <c r="B163" s="60">
        <v>2662.2</v>
      </c>
      <c r="C163" s="60">
        <v>0</v>
      </c>
      <c r="D163" s="57"/>
      <c r="E163" s="96"/>
      <c r="F163" s="97"/>
      <c r="G163" s="98"/>
      <c r="H163" s="70"/>
    </row>
    <row r="164" spans="1:8" x14ac:dyDescent="0.25">
      <c r="A164" t="s">
        <v>161</v>
      </c>
      <c r="B164" s="60">
        <v>7657.18</v>
      </c>
      <c r="C164" s="60">
        <v>0</v>
      </c>
      <c r="D164" s="57"/>
      <c r="E164" s="96"/>
      <c r="F164" s="97"/>
      <c r="G164" s="98"/>
      <c r="H164" s="70"/>
    </row>
    <row r="165" spans="1:8" x14ac:dyDescent="0.25">
      <c r="A165" s="61" t="s">
        <v>267</v>
      </c>
      <c r="B165" s="67">
        <f>+B166+B167+B168+B169</f>
        <v>2543937.44</v>
      </c>
      <c r="C165" s="67">
        <v>1657155.52</v>
      </c>
      <c r="D165" s="57"/>
      <c r="E165" s="96"/>
      <c r="F165" s="97"/>
      <c r="G165" s="98"/>
      <c r="H165" s="70"/>
    </row>
    <row r="166" spans="1:8" x14ac:dyDescent="0.25">
      <c r="A166" t="s">
        <v>171</v>
      </c>
      <c r="B166" s="60">
        <v>721246</v>
      </c>
      <c r="C166" s="60">
        <v>550000</v>
      </c>
      <c r="D166" s="57"/>
      <c r="E166" s="96"/>
      <c r="F166" s="97"/>
      <c r="G166" s="98"/>
      <c r="H166" s="70"/>
    </row>
    <row r="167" spans="1:8" x14ac:dyDescent="0.25">
      <c r="A167" t="s">
        <v>173</v>
      </c>
      <c r="B167" s="60">
        <v>1678754</v>
      </c>
      <c r="C167" s="60">
        <v>1100000</v>
      </c>
      <c r="D167" s="57"/>
      <c r="E167" s="96"/>
      <c r="F167" s="97"/>
      <c r="G167" s="98"/>
      <c r="H167" s="70"/>
    </row>
    <row r="168" spans="1:8" x14ac:dyDescent="0.25">
      <c r="A168" t="s">
        <v>174</v>
      </c>
      <c r="B168" s="60">
        <v>165</v>
      </c>
      <c r="C168" s="60">
        <v>0</v>
      </c>
      <c r="D168" s="57"/>
      <c r="E168" s="96"/>
      <c r="F168" s="97"/>
      <c r="G168" s="98"/>
      <c r="H168" s="70"/>
    </row>
    <row r="169" spans="1:8" x14ac:dyDescent="0.25">
      <c r="A169" t="s">
        <v>180</v>
      </c>
      <c r="B169" s="60">
        <v>143772.44</v>
      </c>
      <c r="C169" s="60">
        <v>7155.52</v>
      </c>
      <c r="D169" s="57"/>
      <c r="E169" s="96"/>
      <c r="F169" s="97"/>
      <c r="G169" s="98"/>
      <c r="H169" s="70"/>
    </row>
    <row r="170" spans="1:8" x14ac:dyDescent="0.25">
      <c r="A170" s="61" t="s">
        <v>197</v>
      </c>
      <c r="B170" s="67">
        <f>+B171+B172+B173+B174+B175+B176</f>
        <v>577227.4</v>
      </c>
      <c r="C170" s="67">
        <v>406754.43000000005</v>
      </c>
      <c r="D170" s="57"/>
      <c r="E170" s="96"/>
      <c r="F170" s="97"/>
      <c r="G170" s="98"/>
      <c r="H170" s="70"/>
    </row>
    <row r="171" spans="1:8" x14ac:dyDescent="0.25">
      <c r="A171" t="s">
        <v>183</v>
      </c>
      <c r="B171" s="60">
        <v>42201.78</v>
      </c>
      <c r="C171" s="60">
        <v>24750.789999999997</v>
      </c>
      <c r="D171" s="57"/>
      <c r="E171" s="96"/>
      <c r="F171" s="97"/>
      <c r="G171" s="98"/>
      <c r="H171" s="70"/>
    </row>
    <row r="172" spans="1:8" x14ac:dyDescent="0.25">
      <c r="A172" t="s">
        <v>185</v>
      </c>
      <c r="B172" s="60">
        <v>291600.89</v>
      </c>
      <c r="C172" s="60">
        <v>200440.32000000001</v>
      </c>
      <c r="D172" s="57"/>
      <c r="E172" s="96"/>
      <c r="F172" s="97"/>
      <c r="G172" s="98"/>
      <c r="H172" s="70"/>
    </row>
    <row r="173" spans="1:8" x14ac:dyDescent="0.25">
      <c r="A173" t="s">
        <v>191</v>
      </c>
      <c r="B173" s="60">
        <v>172868.6</v>
      </c>
      <c r="C173" s="60">
        <v>135697.28999999998</v>
      </c>
      <c r="D173" s="57"/>
      <c r="E173" s="96"/>
      <c r="F173" s="97"/>
      <c r="G173" s="98"/>
      <c r="H173" s="70"/>
    </row>
    <row r="174" spans="1:8" x14ac:dyDescent="0.25">
      <c r="A174" t="s">
        <v>195</v>
      </c>
      <c r="B174" s="60">
        <v>23159.5</v>
      </c>
      <c r="C174" s="60">
        <v>0</v>
      </c>
      <c r="D174" s="57"/>
      <c r="E174" s="96"/>
      <c r="F174" s="97"/>
      <c r="G174" s="98"/>
      <c r="H174" s="70"/>
    </row>
    <row r="175" spans="1:8" x14ac:dyDescent="0.25">
      <c r="A175" t="s">
        <v>197</v>
      </c>
      <c r="B175" s="60">
        <v>14457.5</v>
      </c>
      <c r="C175" s="60">
        <v>42000.02</v>
      </c>
      <c r="D175" s="57"/>
      <c r="E175" s="132"/>
      <c r="F175" s="97"/>
      <c r="G175" s="98"/>
      <c r="H175" s="70"/>
    </row>
    <row r="176" spans="1:8" x14ac:dyDescent="0.25">
      <c r="A176" s="37" t="s">
        <v>203</v>
      </c>
      <c r="B176" s="60">
        <v>32939.129999999997</v>
      </c>
      <c r="C176" s="60">
        <v>3866.01</v>
      </c>
      <c r="D176" s="57"/>
      <c r="E176" s="96"/>
      <c r="F176" s="97"/>
      <c r="G176" s="98"/>
      <c r="H176" s="70"/>
    </row>
    <row r="177" spans="1:8" ht="16.5" thickBot="1" x14ac:dyDescent="0.3">
      <c r="A177" s="15"/>
      <c r="B177" s="58">
        <f>SUM(B151,B153,B157,B161,B165,B170)</f>
        <v>3447962.56</v>
      </c>
      <c r="C177" s="58">
        <f>SUM(C151,C153,C157,C161,C165,C170)</f>
        <v>2445965.2400000002</v>
      </c>
      <c r="D177" s="57"/>
      <c r="E177" s="132"/>
      <c r="F177" s="97"/>
      <c r="G177" s="155"/>
      <c r="H177" s="70"/>
    </row>
    <row r="178" spans="1:8" ht="16.5" thickTop="1" x14ac:dyDescent="0.25">
      <c r="A178" s="15"/>
      <c r="B178" s="65"/>
      <c r="C178" s="62"/>
      <c r="D178" s="57"/>
      <c r="E178" s="96"/>
      <c r="F178" s="97"/>
      <c r="G178" s="98"/>
      <c r="H178" s="70"/>
    </row>
    <row r="179" spans="1:8" x14ac:dyDescent="0.25">
      <c r="A179" s="15"/>
      <c r="B179" s="65"/>
      <c r="C179" s="62"/>
      <c r="D179" s="57"/>
      <c r="E179" s="96"/>
      <c r="F179" s="97"/>
      <c r="G179" s="98"/>
      <c r="H179" s="70"/>
    </row>
    <row r="180" spans="1:8" x14ac:dyDescent="0.25">
      <c r="A180" s="59" t="s">
        <v>346</v>
      </c>
      <c r="B180" s="66"/>
      <c r="C180" s="63"/>
      <c r="D180" s="57"/>
      <c r="E180" s="96"/>
      <c r="F180" s="97"/>
      <c r="G180" s="98"/>
      <c r="H180" s="70"/>
    </row>
    <row r="181" spans="1:8" x14ac:dyDescent="0.25">
      <c r="A181" s="59"/>
      <c r="B181" s="66"/>
      <c r="C181" s="63"/>
      <c r="D181" s="57"/>
      <c r="E181" s="96"/>
      <c r="F181" s="97"/>
      <c r="G181" s="98"/>
      <c r="H181" s="70"/>
    </row>
    <row r="182" spans="1:8" x14ac:dyDescent="0.25">
      <c r="A182" s="15" t="s">
        <v>329</v>
      </c>
      <c r="B182" s="66"/>
      <c r="C182" s="63"/>
      <c r="D182" s="57"/>
      <c r="E182" s="96"/>
      <c r="F182" s="97"/>
      <c r="G182" s="98"/>
      <c r="H182" s="70"/>
    </row>
    <row r="183" spans="1:8" x14ac:dyDescent="0.25">
      <c r="A183" s="15"/>
      <c r="B183" s="66"/>
      <c r="C183" s="63"/>
      <c r="D183" s="57"/>
      <c r="E183" s="96"/>
      <c r="F183" s="97"/>
      <c r="G183" s="98"/>
      <c r="H183" s="70"/>
    </row>
    <row r="184" spans="1:8" x14ac:dyDescent="0.25">
      <c r="A184" s="15" t="s">
        <v>318</v>
      </c>
      <c r="B184" s="68">
        <f>'Balance de Comprobación'!$D$11</f>
        <v>2022</v>
      </c>
      <c r="C184" s="68">
        <f>'Balance de Comprobación'!$F$11</f>
        <v>2021</v>
      </c>
      <c r="D184" s="57"/>
      <c r="E184" s="96"/>
      <c r="F184" s="97"/>
      <c r="G184" s="98"/>
      <c r="H184" s="70"/>
    </row>
    <row r="185" spans="1:8" x14ac:dyDescent="0.25">
      <c r="A185" s="15" t="s">
        <v>216</v>
      </c>
      <c r="B185" s="55">
        <v>1542733.3699999987</v>
      </c>
      <c r="C185" s="62">
        <v>1620009.0799999982</v>
      </c>
      <c r="D185" s="57"/>
      <c r="E185" s="96"/>
      <c r="F185" s="97"/>
      <c r="G185" s="156"/>
      <c r="H185" s="70"/>
    </row>
    <row r="186" spans="1:8" x14ac:dyDescent="0.25">
      <c r="A186" s="15"/>
      <c r="B186" s="62"/>
      <c r="C186" s="62"/>
      <c r="D186" s="57"/>
      <c r="E186" s="96"/>
      <c r="F186" s="97"/>
      <c r="G186" s="98"/>
      <c r="H186" s="70"/>
    </row>
    <row r="187" spans="1:8" ht="16.5" thickBot="1" x14ac:dyDescent="0.3">
      <c r="A187" s="15" t="s">
        <v>250</v>
      </c>
      <c r="B187" s="58">
        <f>SUM(B185:B186)</f>
        <v>1542733.3699999987</v>
      </c>
      <c r="C187" s="58">
        <f>SUM(C185:C186)</f>
        <v>1620009.0799999982</v>
      </c>
      <c r="D187" s="57"/>
      <c r="E187" s="96"/>
      <c r="F187" s="97"/>
      <c r="G187" s="98"/>
      <c r="H187" s="70"/>
    </row>
    <row r="188" spans="1:8" ht="16.5" thickTop="1" x14ac:dyDescent="0.25">
      <c r="A188" s="15"/>
      <c r="B188" s="65"/>
      <c r="C188" s="62"/>
      <c r="D188" s="57"/>
      <c r="E188" s="96"/>
      <c r="F188" s="97"/>
      <c r="G188" s="98"/>
      <c r="H188" s="70"/>
    </row>
    <row r="189" spans="1:8" x14ac:dyDescent="0.25">
      <c r="A189" s="144"/>
      <c r="B189" s="100"/>
      <c r="C189" s="115"/>
      <c r="D189" s="96"/>
      <c r="E189" s="96"/>
      <c r="F189" s="97"/>
      <c r="G189" s="98"/>
      <c r="H189" s="70"/>
    </row>
    <row r="190" spans="1:8" x14ac:dyDescent="0.25">
      <c r="A190" s="162" t="s">
        <v>347</v>
      </c>
      <c r="B190" s="163"/>
      <c r="C190" s="164"/>
      <c r="D190" s="165"/>
      <c r="E190" s="96"/>
      <c r="F190" s="97"/>
      <c r="G190" s="98"/>
      <c r="H190" s="70"/>
    </row>
    <row r="191" spans="1:8" x14ac:dyDescent="0.25">
      <c r="A191" s="166" t="s">
        <v>330</v>
      </c>
      <c r="B191" s="163"/>
      <c r="C191" s="164"/>
      <c r="D191" s="165"/>
      <c r="E191" s="96"/>
      <c r="F191" s="97"/>
      <c r="G191" s="98"/>
      <c r="H191" s="70"/>
    </row>
    <row r="192" spans="1:8" x14ac:dyDescent="0.25">
      <c r="A192" s="166" t="s">
        <v>237</v>
      </c>
      <c r="B192" s="167">
        <f>'Balance de Comprobación'!$D$11</f>
        <v>2022</v>
      </c>
      <c r="C192" s="167">
        <f>'Balance de Comprobación'!$F$11</f>
        <v>2021</v>
      </c>
      <c r="D192" s="165"/>
      <c r="E192" s="96"/>
      <c r="F192" s="97"/>
      <c r="G192" s="98"/>
      <c r="H192" s="70"/>
    </row>
    <row r="193" spans="1:8" x14ac:dyDescent="0.25">
      <c r="A193" s="161" t="s">
        <v>274</v>
      </c>
      <c r="B193" s="168">
        <f>+B194+B195+B196</f>
        <v>1820406.08</v>
      </c>
      <c r="C193" s="168">
        <v>1715824.89</v>
      </c>
      <c r="D193" s="165"/>
      <c r="E193" s="96"/>
      <c r="F193" s="97"/>
      <c r="G193" s="98"/>
      <c r="H193" s="70"/>
    </row>
    <row r="194" spans="1:8" x14ac:dyDescent="0.25">
      <c r="A194" s="160" t="s">
        <v>74</v>
      </c>
      <c r="B194" s="169">
        <v>1049978.71</v>
      </c>
      <c r="C194" s="169">
        <v>1156372.22</v>
      </c>
      <c r="D194" s="165"/>
      <c r="E194" s="96"/>
      <c r="F194" s="97"/>
      <c r="G194" s="98"/>
      <c r="H194" s="70"/>
    </row>
    <row r="195" spans="1:8" x14ac:dyDescent="0.25">
      <c r="A195" s="160" t="s">
        <v>76</v>
      </c>
      <c r="B195" s="169">
        <v>100095.54000000002</v>
      </c>
      <c r="C195" s="169">
        <v>149713.53</v>
      </c>
      <c r="D195" s="165"/>
      <c r="E195" s="96"/>
      <c r="F195" s="97"/>
      <c r="G195" s="98"/>
      <c r="H195" s="70"/>
    </row>
    <row r="196" spans="1:8" x14ac:dyDescent="0.25">
      <c r="A196" s="160" t="s">
        <v>77</v>
      </c>
      <c r="B196" s="169">
        <v>670331.83000000007</v>
      </c>
      <c r="C196" s="169">
        <v>409739.13999999996</v>
      </c>
      <c r="D196" s="165"/>
      <c r="E196" s="96"/>
      <c r="F196" s="97"/>
      <c r="G196" s="98"/>
      <c r="H196" s="70"/>
    </row>
    <row r="197" spans="1:8" x14ac:dyDescent="0.25">
      <c r="A197" s="170" t="s">
        <v>310</v>
      </c>
      <c r="B197" s="168">
        <f>+B198+B199</f>
        <v>192601.16999999998</v>
      </c>
      <c r="C197" s="168">
        <v>43308.01</v>
      </c>
      <c r="D197" s="165"/>
      <c r="E197" s="96"/>
      <c r="F197" s="97"/>
      <c r="G197" s="98"/>
      <c r="H197" s="70"/>
    </row>
    <row r="198" spans="1:8" x14ac:dyDescent="0.25">
      <c r="A198" s="160" t="s">
        <v>79</v>
      </c>
      <c r="B198" s="169">
        <v>191509.66999999998</v>
      </c>
      <c r="C198" s="169">
        <v>43308.01</v>
      </c>
      <c r="D198" s="165"/>
      <c r="E198" s="96"/>
      <c r="F198" s="97"/>
      <c r="G198" s="98"/>
      <c r="H198" s="70"/>
    </row>
    <row r="199" spans="1:8" x14ac:dyDescent="0.25">
      <c r="A199" s="160" t="s">
        <v>80</v>
      </c>
      <c r="B199" s="169">
        <v>1091.5</v>
      </c>
      <c r="C199" s="169">
        <v>0</v>
      </c>
      <c r="D199" s="165"/>
      <c r="E199" s="96"/>
      <c r="F199" s="97"/>
      <c r="G199" s="98"/>
      <c r="H199" s="70"/>
    </row>
    <row r="200" spans="1:8" x14ac:dyDescent="0.25">
      <c r="A200" s="170" t="s">
        <v>276</v>
      </c>
      <c r="B200" s="168">
        <f>+B201</f>
        <v>1928505.08</v>
      </c>
      <c r="C200" s="168">
        <v>131489.12</v>
      </c>
      <c r="D200" s="165"/>
      <c r="E200" s="96"/>
      <c r="F200" s="97"/>
      <c r="G200" s="98"/>
      <c r="H200" s="70"/>
    </row>
    <row r="201" spans="1:8" x14ac:dyDescent="0.25">
      <c r="A201" s="160" t="s">
        <v>82</v>
      </c>
      <c r="B201" s="169">
        <v>1928505.08</v>
      </c>
      <c r="C201" s="169">
        <v>131489.12</v>
      </c>
      <c r="D201" s="165"/>
      <c r="E201" s="96"/>
      <c r="F201" s="97"/>
      <c r="G201" s="98"/>
      <c r="H201" s="70"/>
    </row>
    <row r="202" spans="1:8" x14ac:dyDescent="0.25">
      <c r="A202" s="161" t="s">
        <v>277</v>
      </c>
      <c r="B202" s="168">
        <f>+B203+B204</f>
        <v>80900</v>
      </c>
      <c r="C202" s="168">
        <v>60871.72</v>
      </c>
      <c r="D202" s="166"/>
      <c r="E202" s="96"/>
      <c r="F202" s="97"/>
      <c r="G202" s="98"/>
      <c r="H202" s="70"/>
    </row>
    <row r="203" spans="1:8" x14ac:dyDescent="0.25">
      <c r="A203" s="160" t="s">
        <v>85</v>
      </c>
      <c r="B203" s="169">
        <v>450</v>
      </c>
      <c r="C203" s="169">
        <v>60871.72</v>
      </c>
      <c r="D203" s="166"/>
      <c r="E203" s="96"/>
      <c r="F203" s="97"/>
      <c r="G203" s="98"/>
      <c r="H203" s="70"/>
    </row>
    <row r="204" spans="1:8" x14ac:dyDescent="0.25">
      <c r="A204" s="160" t="s">
        <v>86</v>
      </c>
      <c r="B204" s="169">
        <v>80450</v>
      </c>
      <c r="C204" s="169">
        <v>0</v>
      </c>
      <c r="D204" s="166"/>
      <c r="E204" s="96"/>
      <c r="F204" s="97"/>
      <c r="G204" s="98"/>
      <c r="H204" s="70"/>
    </row>
    <row r="205" spans="1:8" x14ac:dyDescent="0.25">
      <c r="A205" s="161" t="s">
        <v>278</v>
      </c>
      <c r="B205" s="168">
        <f>+B207</f>
        <v>622660</v>
      </c>
      <c r="C205" s="168">
        <v>264161.98</v>
      </c>
      <c r="D205" s="166"/>
      <c r="E205" s="96"/>
      <c r="F205" s="97"/>
      <c r="G205" s="98"/>
      <c r="H205" s="70"/>
    </row>
    <row r="206" spans="1:8" x14ac:dyDescent="0.25">
      <c r="A206" s="160" t="s">
        <v>88</v>
      </c>
      <c r="B206" s="169">
        <v>0</v>
      </c>
      <c r="C206" s="169">
        <v>146190.30000000002</v>
      </c>
      <c r="D206" s="166"/>
      <c r="E206" s="96"/>
      <c r="F206" s="97"/>
      <c r="G206" s="98"/>
      <c r="H206" s="70"/>
    </row>
    <row r="207" spans="1:8" x14ac:dyDescent="0.25">
      <c r="A207" s="160" t="s">
        <v>91</v>
      </c>
      <c r="B207" s="169">
        <v>622660</v>
      </c>
      <c r="C207" s="169">
        <v>117971.68</v>
      </c>
      <c r="D207" s="166"/>
      <c r="E207" s="96"/>
      <c r="F207" s="97"/>
      <c r="G207" s="98"/>
      <c r="H207" s="70"/>
    </row>
    <row r="208" spans="1:8" x14ac:dyDescent="0.25">
      <c r="A208" s="161" t="s">
        <v>279</v>
      </c>
      <c r="B208" s="168">
        <f>+B209+B210</f>
        <v>1661152.26</v>
      </c>
      <c r="C208" s="168">
        <v>3507045.58</v>
      </c>
      <c r="D208" s="166"/>
      <c r="E208" s="96"/>
      <c r="F208" s="97"/>
      <c r="G208" s="98"/>
      <c r="H208" s="70"/>
    </row>
    <row r="209" spans="1:8" x14ac:dyDescent="0.25">
      <c r="A209" s="160" t="s">
        <v>93</v>
      </c>
      <c r="B209" s="169">
        <v>627846.49</v>
      </c>
      <c r="C209" s="169">
        <v>604776.71</v>
      </c>
      <c r="D209" s="165"/>
      <c r="E209" s="96"/>
      <c r="F209" s="97"/>
      <c r="G209" s="98"/>
      <c r="H209" s="70"/>
    </row>
    <row r="210" spans="1:8" x14ac:dyDescent="0.25">
      <c r="A210" s="160" t="s">
        <v>95</v>
      </c>
      <c r="B210" s="169">
        <v>1033305.77</v>
      </c>
      <c r="C210" s="169">
        <v>2902268.87</v>
      </c>
      <c r="D210" s="165"/>
      <c r="E210" s="96"/>
      <c r="F210" s="97"/>
      <c r="G210" s="98"/>
      <c r="H210" s="70"/>
    </row>
    <row r="211" spans="1:8" x14ac:dyDescent="0.25">
      <c r="A211" s="161" t="s">
        <v>280</v>
      </c>
      <c r="B211" s="168">
        <f>+B212+B213+B215</f>
        <v>693699.14</v>
      </c>
      <c r="C211" s="168">
        <v>519564.91000000003</v>
      </c>
      <c r="D211" s="165"/>
      <c r="E211" s="96"/>
      <c r="F211" s="97"/>
      <c r="G211" s="98"/>
      <c r="H211" s="70"/>
    </row>
    <row r="212" spans="1:8" x14ac:dyDescent="0.25">
      <c r="A212" s="160" t="s">
        <v>97</v>
      </c>
      <c r="B212" s="169">
        <v>369945.21</v>
      </c>
      <c r="C212" s="169">
        <v>0</v>
      </c>
      <c r="D212" s="165"/>
      <c r="E212" s="96"/>
      <c r="F212" s="97"/>
      <c r="G212" s="98"/>
      <c r="H212" s="70"/>
    </row>
    <row r="213" spans="1:8" x14ac:dyDescent="0.25">
      <c r="A213" s="160" t="s">
        <v>101</v>
      </c>
      <c r="B213" s="169">
        <v>54390.33</v>
      </c>
      <c r="C213" s="169">
        <v>114675.07</v>
      </c>
      <c r="D213" s="165"/>
      <c r="E213" s="96"/>
      <c r="F213" s="97"/>
      <c r="G213" s="98"/>
      <c r="H213" s="70"/>
    </row>
    <row r="214" spans="1:8" x14ac:dyDescent="0.25">
      <c r="A214" s="160" t="s">
        <v>103</v>
      </c>
      <c r="B214" s="169">
        <v>0</v>
      </c>
      <c r="C214" s="169">
        <v>29188.82</v>
      </c>
      <c r="D214" s="165"/>
      <c r="E214" s="96"/>
      <c r="F214" s="97"/>
      <c r="G214" s="98"/>
      <c r="H214" s="70"/>
    </row>
    <row r="215" spans="1:8" x14ac:dyDescent="0.25">
      <c r="A215" s="160" t="s">
        <v>104</v>
      </c>
      <c r="B215" s="169">
        <v>269363.59999999998</v>
      </c>
      <c r="C215" s="169">
        <v>375701.02</v>
      </c>
      <c r="D215" s="165"/>
      <c r="E215" s="96"/>
      <c r="F215" s="97"/>
      <c r="G215" s="98"/>
      <c r="H215" s="70"/>
    </row>
    <row r="216" spans="1:8" x14ac:dyDescent="0.25">
      <c r="A216" s="170" t="s">
        <v>281</v>
      </c>
      <c r="B216" s="168">
        <v>9256038.4900000021</v>
      </c>
      <c r="C216" s="168">
        <v>355062.67</v>
      </c>
      <c r="D216" s="165"/>
      <c r="E216" s="96"/>
      <c r="F216" s="97"/>
      <c r="G216" s="98"/>
      <c r="H216" s="70"/>
    </row>
    <row r="217" spans="1:8" x14ac:dyDescent="0.25">
      <c r="A217" s="160" t="s">
        <v>111</v>
      </c>
      <c r="B217" s="169">
        <v>944</v>
      </c>
      <c r="C217" s="169">
        <v>10000</v>
      </c>
      <c r="D217" s="165"/>
      <c r="E217" s="96"/>
      <c r="F217" s="97"/>
      <c r="G217" s="98"/>
      <c r="H217" s="70"/>
    </row>
    <row r="218" spans="1:8" x14ac:dyDescent="0.25">
      <c r="A218" s="160" t="s">
        <v>113</v>
      </c>
      <c r="B218" s="169">
        <v>447342.3</v>
      </c>
      <c r="C218" s="169">
        <v>44680</v>
      </c>
      <c r="D218" s="165"/>
      <c r="E218" s="96"/>
      <c r="F218" s="97"/>
      <c r="G218" s="98"/>
      <c r="H218" s="70"/>
    </row>
    <row r="219" spans="1:8" x14ac:dyDescent="0.25">
      <c r="A219" s="160" t="s">
        <v>115</v>
      </c>
      <c r="B219" s="169">
        <v>180000</v>
      </c>
      <c r="C219" s="169">
        <v>0</v>
      </c>
      <c r="D219" s="165"/>
      <c r="E219" s="96"/>
      <c r="F219" s="97"/>
      <c r="G219" s="98"/>
      <c r="H219" s="70"/>
    </row>
    <row r="220" spans="1:8" x14ac:dyDescent="0.25">
      <c r="A220" s="160" t="s">
        <v>117</v>
      </c>
      <c r="B220" s="169">
        <v>465262.08999999997</v>
      </c>
      <c r="C220" s="169">
        <v>89164.930000000008</v>
      </c>
      <c r="D220" s="165"/>
      <c r="E220" s="96"/>
      <c r="F220" s="97"/>
      <c r="G220" s="98"/>
      <c r="H220" s="70"/>
    </row>
    <row r="221" spans="1:8" x14ac:dyDescent="0.25">
      <c r="A221" s="166" t="s">
        <v>118</v>
      </c>
      <c r="B221" s="171">
        <v>7398145</v>
      </c>
      <c r="C221" s="169">
        <v>190912</v>
      </c>
      <c r="D221" s="172"/>
      <c r="E221" s="96"/>
      <c r="F221" s="96"/>
      <c r="G221" s="96"/>
      <c r="H221" s="96"/>
    </row>
    <row r="222" spans="1:8" x14ac:dyDescent="0.25">
      <c r="A222" s="166" t="s">
        <v>328</v>
      </c>
      <c r="B222" s="171">
        <v>51111.66</v>
      </c>
      <c r="C222" s="169">
        <v>20305.739999999998</v>
      </c>
      <c r="D222" s="165"/>
      <c r="E222" s="96"/>
      <c r="F222" s="97"/>
      <c r="G222" s="98"/>
      <c r="H222" s="70"/>
    </row>
    <row r="223" spans="1:8" x14ac:dyDescent="0.25">
      <c r="A223" s="166" t="s">
        <v>352</v>
      </c>
      <c r="B223" s="171">
        <v>104611.71666666666</v>
      </c>
      <c r="C223" s="169"/>
      <c r="D223" s="165"/>
      <c r="E223" s="96"/>
      <c r="F223" s="97"/>
      <c r="G223" s="98"/>
      <c r="H223" s="70"/>
    </row>
    <row r="224" spans="1:8" x14ac:dyDescent="0.25">
      <c r="A224" s="166" t="s">
        <v>353</v>
      </c>
      <c r="B224" s="171">
        <v>608621.67333333311</v>
      </c>
      <c r="C224" s="169"/>
      <c r="D224" s="165"/>
      <c r="E224" s="96"/>
      <c r="F224" s="97"/>
      <c r="G224" s="98"/>
      <c r="H224" s="70"/>
    </row>
    <row r="225" spans="1:8" x14ac:dyDescent="0.25">
      <c r="A225" s="173" t="s">
        <v>204</v>
      </c>
      <c r="B225" s="174">
        <v>2722454.07</v>
      </c>
      <c r="C225" s="168">
        <v>4796576.42</v>
      </c>
      <c r="D225" s="165"/>
      <c r="E225" s="96"/>
      <c r="F225" s="97"/>
      <c r="G225" s="98"/>
      <c r="H225" s="70"/>
    </row>
    <row r="226" spans="1:8" x14ac:dyDescent="0.25">
      <c r="A226" s="173" t="s">
        <v>204</v>
      </c>
      <c r="B226" s="171">
        <v>2700262.68</v>
      </c>
      <c r="C226" s="169">
        <v>4568080.25</v>
      </c>
      <c r="D226" s="165"/>
      <c r="E226" s="96"/>
      <c r="F226" s="97"/>
      <c r="G226" s="98"/>
      <c r="H226" s="70"/>
    </row>
    <row r="227" spans="1:8" x14ac:dyDescent="0.25">
      <c r="A227" s="166" t="s">
        <v>4</v>
      </c>
      <c r="B227" s="171">
        <v>22191.39</v>
      </c>
      <c r="C227" s="175"/>
      <c r="D227" s="165"/>
      <c r="E227" s="96"/>
      <c r="F227" s="97"/>
      <c r="G227" s="98"/>
      <c r="H227" s="70"/>
    </row>
    <row r="228" spans="1:8" ht="16.5" thickBot="1" x14ac:dyDescent="0.3">
      <c r="A228" s="166"/>
      <c r="B228" s="176">
        <f>SUM(B193,B197,B200,B202,B205,B208,B211,B216,B225)</f>
        <v>18978416.290000003</v>
      </c>
      <c r="C228" s="177">
        <f>SUM(C193,C197,C200,C202,C205,C208,C211,C216,C225)</f>
        <v>11393905.300000001</v>
      </c>
      <c r="D228" s="165"/>
      <c r="E228" s="96"/>
      <c r="F228" s="97"/>
      <c r="G228" s="134"/>
      <c r="H228" s="70"/>
    </row>
    <row r="229" spans="1:8" ht="12" customHeight="1" thickTop="1" x14ac:dyDescent="0.25">
      <c r="A229" s="166"/>
      <c r="B229" s="163"/>
      <c r="C229" s="164"/>
      <c r="D229" s="165"/>
      <c r="E229" s="96"/>
      <c r="F229" s="97"/>
      <c r="G229" s="134"/>
      <c r="H229" s="70"/>
    </row>
    <row r="230" spans="1:8" x14ac:dyDescent="0.25">
      <c r="A230" s="162" t="s">
        <v>348</v>
      </c>
      <c r="B230" s="163"/>
      <c r="C230" s="164"/>
      <c r="D230" s="165"/>
      <c r="E230" s="96"/>
      <c r="F230" s="97"/>
      <c r="G230" s="98"/>
      <c r="H230" s="70"/>
    </row>
    <row r="231" spans="1:8" x14ac:dyDescent="0.25">
      <c r="A231" s="166" t="s">
        <v>331</v>
      </c>
      <c r="B231" s="163"/>
      <c r="C231" s="164"/>
      <c r="D231" s="165"/>
      <c r="E231" s="96"/>
      <c r="F231" s="97"/>
      <c r="G231" s="98"/>
      <c r="H231" s="70"/>
    </row>
    <row r="232" spans="1:8" x14ac:dyDescent="0.25">
      <c r="A232" s="166" t="s">
        <v>237</v>
      </c>
      <c r="B232" s="167">
        <f>'Balance de Comprobación'!$D$11</f>
        <v>2022</v>
      </c>
      <c r="C232" s="167">
        <f>'Balance de Comprobación'!$F$11</f>
        <v>2021</v>
      </c>
      <c r="D232" s="165"/>
      <c r="E232" s="96"/>
      <c r="F232" s="97"/>
      <c r="G232" s="98"/>
      <c r="H232" s="70"/>
    </row>
    <row r="233" spans="1:8" x14ac:dyDescent="0.25">
      <c r="A233" s="166" t="s">
        <v>256</v>
      </c>
      <c r="B233" s="171">
        <v>9025.58</v>
      </c>
      <c r="C233" s="171">
        <v>14429.05</v>
      </c>
      <c r="D233" s="165"/>
      <c r="E233" s="96"/>
      <c r="F233" s="97"/>
      <c r="G233" s="98"/>
      <c r="H233" s="70"/>
    </row>
    <row r="234" spans="1:8" x14ac:dyDescent="0.25">
      <c r="A234" s="178"/>
      <c r="B234" s="171">
        <v>0</v>
      </c>
      <c r="C234" s="171">
        <v>0</v>
      </c>
      <c r="D234" s="165"/>
      <c r="E234" s="96"/>
      <c r="F234" s="97"/>
      <c r="G234" s="98"/>
      <c r="H234" s="70"/>
    </row>
    <row r="235" spans="1:8" ht="16.5" thickBot="1" x14ac:dyDescent="0.3">
      <c r="A235" s="166" t="s">
        <v>250</v>
      </c>
      <c r="B235" s="177">
        <f>SUM(B233:B234)</f>
        <v>9025.58</v>
      </c>
      <c r="C235" s="177">
        <f>SUM(C233:C234)</f>
        <v>14429.05</v>
      </c>
      <c r="D235" s="165"/>
      <c r="E235" s="96"/>
      <c r="F235" s="97"/>
      <c r="G235" s="98"/>
      <c r="H235" s="70"/>
    </row>
    <row r="236" spans="1:8" ht="10.5" customHeight="1" thickTop="1" x14ac:dyDescent="0.25">
      <c r="A236" s="166"/>
      <c r="B236" s="179"/>
      <c r="C236" s="163"/>
      <c r="D236" s="165"/>
      <c r="E236" s="96"/>
      <c r="F236" s="97"/>
      <c r="G236" s="98"/>
      <c r="H236" s="70"/>
    </row>
    <row r="237" spans="1:8" x14ac:dyDescent="0.25">
      <c r="A237" s="162" t="s">
        <v>349</v>
      </c>
      <c r="B237" s="163"/>
      <c r="C237" s="164"/>
      <c r="D237" s="166"/>
      <c r="E237" s="96"/>
      <c r="F237" s="97"/>
      <c r="G237" s="98"/>
      <c r="H237" s="70"/>
    </row>
    <row r="238" spans="1:8" x14ac:dyDescent="0.25">
      <c r="A238" s="166" t="s">
        <v>227</v>
      </c>
      <c r="B238" s="163"/>
      <c r="C238" s="164"/>
      <c r="D238" s="165"/>
      <c r="E238" s="96"/>
      <c r="F238" s="97"/>
      <c r="G238" s="98"/>
      <c r="H238" s="70"/>
    </row>
    <row r="239" spans="1:8" x14ac:dyDescent="0.25">
      <c r="A239" s="166" t="s">
        <v>332</v>
      </c>
      <c r="B239" s="163"/>
      <c r="C239" s="164"/>
      <c r="D239" s="165"/>
      <c r="E239" s="96"/>
      <c r="F239" s="157"/>
      <c r="G239" s="157"/>
      <c r="H239" s="70"/>
    </row>
    <row r="240" spans="1:8" ht="12.75" customHeight="1" x14ac:dyDescent="0.25">
      <c r="A240" s="166"/>
      <c r="B240" s="163"/>
      <c r="C240" s="164"/>
      <c r="D240" s="165"/>
      <c r="E240" s="96"/>
      <c r="F240" s="158"/>
      <c r="G240" s="159"/>
      <c r="H240" s="70"/>
    </row>
    <row r="241" spans="1:8" x14ac:dyDescent="0.25">
      <c r="A241" s="166" t="s">
        <v>252</v>
      </c>
      <c r="B241" s="163"/>
      <c r="C241" s="164"/>
      <c r="D241" s="165"/>
      <c r="E241" s="96"/>
      <c r="F241" s="158"/>
      <c r="G241" s="159"/>
      <c r="H241" s="70"/>
    </row>
    <row r="242" spans="1:8" x14ac:dyDescent="0.25">
      <c r="A242" s="166" t="s">
        <v>333</v>
      </c>
      <c r="B242" s="163"/>
      <c r="C242" s="164"/>
      <c r="D242" s="165"/>
      <c r="E242" s="96"/>
      <c r="F242" s="97"/>
      <c r="G242" s="98"/>
      <c r="H242" s="70"/>
    </row>
    <row r="243" spans="1:8" x14ac:dyDescent="0.25">
      <c r="A243" s="144"/>
      <c r="B243" s="100"/>
      <c r="C243" s="115"/>
      <c r="D243" s="96"/>
      <c r="E243" s="96"/>
      <c r="F243" s="97"/>
      <c r="G243" s="98"/>
      <c r="H243" s="70"/>
    </row>
  </sheetData>
  <sheetProtection formatCells="0" formatColumns="0" formatRows="0" pivotTables="0"/>
  <mergeCells count="16">
    <mergeCell ref="A148:D149"/>
    <mergeCell ref="A134:D134"/>
    <mergeCell ref="A136:D136"/>
    <mergeCell ref="A139:D140"/>
    <mergeCell ref="A12:G12"/>
    <mergeCell ref="A13:G13"/>
    <mergeCell ref="C5:G5"/>
    <mergeCell ref="A11:G11"/>
    <mergeCell ref="A1:G1"/>
    <mergeCell ref="A10:G10"/>
    <mergeCell ref="A9:G9"/>
    <mergeCell ref="A4:G4"/>
    <mergeCell ref="A6:G6"/>
    <mergeCell ref="A7:G7"/>
    <mergeCell ref="A8:G8"/>
    <mergeCell ref="A2:G2"/>
  </mergeCells>
  <pageMargins left="0.70866141732283472" right="0.70866141732283472" top="0.74803149606299213" bottom="0.74803149606299213" header="0.31496062992125984" footer="0.31496062992125984"/>
  <pageSetup scale="21" orientation="portrait" blackAndWhite="1" r:id="rId1"/>
  <ignoredErrors>
    <ignoredError sqref="B24:C24"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Balance de Comprobación</vt:lpstr>
      <vt:lpstr>Notas 1-6</vt:lpstr>
      <vt:lpstr>NOTAS ESTADOS FINANCIEROS 2022</vt:lpstr>
      <vt:lpstr>'NOTAS ESTADOS FINANCIEROS 2022'!Área_de_impresión</vt:lpstr>
      <vt:lpstr>'NOTAS ESTADOS FINANCIEROS 2022'!OLE_LINK1</vt:lpstr>
      <vt:lpstr>'Balance de Comprobación'!Títulos_a_imprimir</vt:lpstr>
      <vt:lpstr>'NOTAS ESTADOS FINANCIEROS 2022'!Títulos_a_imprimir</vt:lpstr>
    </vt:vector>
  </TitlesOfParts>
  <Company>Windows 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Ylkania Botello</dc:creator>
  <cp:lastModifiedBy>ANAFRANC SANTOS</cp:lastModifiedBy>
  <cp:lastPrinted>2023-02-02T20:42:27Z</cp:lastPrinted>
  <dcterms:created xsi:type="dcterms:W3CDTF">2018-05-02T13:48:18Z</dcterms:created>
  <dcterms:modified xsi:type="dcterms:W3CDTF">2023-02-02T20:56:39Z</dcterms:modified>
</cp:coreProperties>
</file>